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hidePivotFieldList="1"/>
  <xr:revisionPtr revIDLastSave="0" documentId="13_ncr:1_{C112B128-21FD-4F3B-AE9C-069A7CADD9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鶴川さるびあ会館" sheetId="9" r:id="rId1"/>
    <sheet name="山崎団地集会所" sheetId="18" r:id="rId2"/>
    <sheet name="コミニティセンター忠生" sheetId="19" r:id="rId3"/>
    <sheet name="原町田六丁目若葉会館" sheetId="20" r:id="rId4"/>
    <sheet name="さかいがわ会館" sheetId="21" r:id="rId5"/>
    <sheet name="出力用" sheetId="13" state="hidden" r:id="rId6"/>
    <sheet name="都出力" sheetId="15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2" hidden="1">コミニティセンター忠生!#REF!</definedName>
    <definedName name="_xlnm._FilterDatabase" localSheetId="4" hidden="1">さかいがわ会館!$B$7:$U$29</definedName>
    <definedName name="_xlnm._FilterDatabase" localSheetId="3" hidden="1">原町田六丁目若葉会館!#REF!</definedName>
    <definedName name="_xlnm._FilterDatabase" localSheetId="1" hidden="1">山崎団地集会所!#REF!</definedName>
    <definedName name="_xlnm._FilterDatabase" localSheetId="0" hidden="1">鶴川さるびあ会館!#REF!</definedName>
    <definedName name="CO2の単位">[1]テーブル!$I$58:$I$61</definedName>
    <definedName name="その他の電力係数">[1]テーブル!$B$37:$B$55</definedName>
    <definedName name="一般電気事業者">[1]係数!$B$47:$B$53</definedName>
    <definedName name="係数">[2]係数!$D$12:$H$42</definedName>
    <definedName name="使用エネルギー">[1]テーブル!$B$6:$B$12</definedName>
    <definedName name="事業者の分類">[1]テーブル!$J$30:$J$32</definedName>
    <definedName name="他人に供給された電力CO2係数">'[1]STEP１（第１入力頁）'!$AA$50:$AA$56</definedName>
    <definedName name="提出先リスト">[3]テーブル!$B$119:$B$130</definedName>
    <definedName name="電気">[1]係数!$B$5:$B$9</definedName>
    <definedName name="電力会社">[1]テーブル!$B$37:$D$54</definedName>
    <definedName name="特定電気事業者">[1]係数!$B$54:$B$63</definedName>
    <definedName name="熱量単位">[1]テーブル!$B$58:$B$61</definedName>
    <definedName name="販売">[1]テーブル!$B$27:$B$32</definedName>
    <definedName name="販売CO2">[1]テーブル!#REF!</definedName>
    <definedName name="部名等">[4]リスト定義!$A$3:$A$25</definedName>
    <definedName name="密接な値">[1]係数!$B$101:$B$152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21" l="1"/>
  <c r="S11" i="19"/>
  <c r="U29" i="18"/>
  <c r="U28" i="18"/>
  <c r="U27" i="18"/>
  <c r="U26" i="18"/>
  <c r="U29" i="9"/>
  <c r="U28" i="9"/>
  <c r="U27" i="9"/>
  <c r="U26" i="9"/>
  <c r="S12" i="18" l="1"/>
  <c r="S29" i="18"/>
  <c r="S28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29" i="20"/>
  <c r="S28" i="20"/>
  <c r="S27" i="20"/>
  <c r="S26" i="20"/>
  <c r="S25" i="20"/>
  <c r="S24" i="20"/>
  <c r="S23" i="20"/>
  <c r="S22" i="20"/>
  <c r="S21" i="20"/>
  <c r="S20" i="20"/>
  <c r="S19" i="20"/>
  <c r="S18" i="20"/>
  <c r="S17" i="20"/>
  <c r="S16" i="20"/>
  <c r="S15" i="20"/>
  <c r="S14" i="20"/>
  <c r="S13" i="20"/>
  <c r="S12" i="20"/>
  <c r="S29" i="21"/>
  <c r="S28" i="21"/>
  <c r="S27" i="21"/>
  <c r="S26" i="21"/>
  <c r="S25" i="21"/>
  <c r="S24" i="21"/>
  <c r="S23" i="21"/>
  <c r="S22" i="21"/>
  <c r="S21" i="21"/>
  <c r="S20" i="21"/>
  <c r="S19" i="21"/>
  <c r="S18" i="21"/>
  <c r="S17" i="21"/>
  <c r="S16" i="21"/>
  <c r="S15" i="21"/>
  <c r="S14" i="21"/>
  <c r="S12" i="21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18"/>
  <c r="S11" i="20"/>
  <c r="S11" i="21"/>
  <c r="S11" i="9"/>
  <c r="DD4" i="13" l="1"/>
  <c r="DB4" i="13"/>
  <c r="CZ4" i="13"/>
  <c r="CX4" i="13"/>
  <c r="CV4" i="13"/>
  <c r="CT4" i="13"/>
  <c r="CR4" i="13"/>
  <c r="CP4" i="13"/>
  <c r="CN4" i="13"/>
  <c r="CL4" i="13"/>
  <c r="CJ4" i="13"/>
  <c r="CH4" i="13"/>
  <c r="CF4" i="13"/>
  <c r="CD4" i="13"/>
  <c r="CB4" i="13"/>
  <c r="BZ4" i="13"/>
  <c r="BX4" i="13"/>
  <c r="CA4" i="13" l="1"/>
  <c r="BY4" i="13" l="1"/>
  <c r="CG4" i="13"/>
  <c r="CI4" i="13"/>
  <c r="CK4" i="13"/>
  <c r="CM4" i="13"/>
  <c r="CO4" i="13"/>
  <c r="CQ4" i="13"/>
  <c r="CS4" i="13"/>
  <c r="CU4" i="13"/>
  <c r="CW4" i="13"/>
  <c r="CY4" i="13"/>
  <c r="DA4" i="13"/>
  <c r="DC4" i="13"/>
  <c r="BW4" i="13" l="1"/>
  <c r="CC4" i="13"/>
  <c r="CE4" i="13" l="1"/>
  <c r="AP4" i="13" l="1"/>
  <c r="AC4" i="13"/>
  <c r="Q4" i="13"/>
  <c r="P4" i="13"/>
  <c r="BM4" i="13" l="1"/>
  <c r="BL4" i="13"/>
  <c r="AD4" i="13" l="1"/>
  <c r="AB4" i="13"/>
  <c r="AA4" i="13"/>
  <c r="Z4" i="13"/>
  <c r="AQ4" i="13"/>
  <c r="AO4" i="13"/>
  <c r="AN4" i="13"/>
  <c r="AM4" i="13"/>
  <c r="O4" i="13"/>
  <c r="N4" i="13"/>
  <c r="M4" i="13"/>
  <c r="J4" i="13" l="1"/>
  <c r="A4" i="13" l="1"/>
  <c r="E4" i="13" s="1"/>
  <c r="G4" i="13" l="1"/>
  <c r="L4" i="13" l="1"/>
  <c r="Z15" i="15"/>
  <c r="Y15" i="15"/>
  <c r="X15" i="15"/>
  <c r="W15" i="15"/>
  <c r="V15" i="15"/>
  <c r="U15" i="15"/>
  <c r="T15" i="15"/>
  <c r="S15" i="15"/>
  <c r="R15" i="15"/>
  <c r="Q15" i="15"/>
  <c r="P15" i="15"/>
  <c r="O15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O21" i="15"/>
  <c r="O22" i="15" s="1"/>
  <c r="P21" i="15"/>
  <c r="P22" i="15" s="1"/>
  <c r="Q21" i="15"/>
  <c r="Q22" i="15" s="1"/>
  <c r="R21" i="15"/>
  <c r="R22" i="15" s="1"/>
  <c r="S21" i="15"/>
  <c r="S22" i="15" s="1"/>
  <c r="T21" i="15"/>
  <c r="T22" i="15" s="1"/>
  <c r="U21" i="15"/>
  <c r="U22" i="15" s="1"/>
  <c r="V21" i="15"/>
  <c r="V22" i="15" s="1"/>
  <c r="W21" i="15"/>
  <c r="W22" i="15" s="1"/>
  <c r="X21" i="15"/>
  <c r="X22" i="15" s="1"/>
  <c r="Y21" i="15"/>
  <c r="Y22" i="15" s="1"/>
  <c r="Z21" i="15"/>
  <c r="Z22" i="15" s="1"/>
  <c r="O17" i="15"/>
  <c r="P17" i="15"/>
  <c r="Q17" i="15"/>
  <c r="R17" i="15"/>
  <c r="S17" i="15"/>
  <c r="T17" i="15"/>
  <c r="U17" i="15"/>
  <c r="V17" i="15"/>
  <c r="W17" i="15"/>
  <c r="X17" i="15"/>
  <c r="Y17" i="15"/>
  <c r="Z17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O9" i="15"/>
  <c r="P9" i="15"/>
  <c r="Q9" i="15"/>
  <c r="R9" i="15"/>
  <c r="S9" i="15"/>
  <c r="T9" i="15"/>
  <c r="U9" i="15"/>
  <c r="V9" i="15"/>
  <c r="W9" i="15"/>
  <c r="X9" i="15"/>
  <c r="Y9" i="15"/>
  <c r="Z9" i="15"/>
  <c r="F4" i="13" l="1"/>
  <c r="H4" i="13"/>
  <c r="I4" i="13"/>
  <c r="K4" i="13"/>
  <c r="S4" i="13"/>
  <c r="T4" i="13"/>
  <c r="U4" i="13"/>
  <c r="V4" i="13"/>
  <c r="W4" i="13"/>
  <c r="X4" i="13"/>
  <c r="Y4" i="13"/>
  <c r="AF4" i="13"/>
  <c r="AG4" i="13"/>
  <c r="AH4" i="13"/>
  <c r="AI4" i="13"/>
  <c r="AJ4" i="13"/>
  <c r="AK4" i="13"/>
  <c r="AL4" i="13"/>
  <c r="BR4" i="13"/>
  <c r="BT4" i="13"/>
  <c r="BV4" i="13"/>
  <c r="BA4" i="13"/>
  <c r="BU4" i="13"/>
  <c r="BP4" i="13"/>
  <c r="BO4" i="13"/>
  <c r="BQ4" i="13"/>
  <c r="R4" i="13" l="1"/>
  <c r="AE4" i="13"/>
  <c r="B4" i="13" l="1"/>
  <c r="BC4" i="13"/>
  <c r="BS4" i="13" l="1"/>
  <c r="BN4" i="13"/>
  <c r="A3" i="15"/>
  <c r="AT4" i="13"/>
  <c r="BF4" i="13"/>
  <c r="BE4" i="13"/>
  <c r="BK4" i="13"/>
  <c r="BJ4" i="13"/>
  <c r="BI4" i="13"/>
  <c r="AW4" i="13"/>
  <c r="AX4" i="13"/>
  <c r="AY4" i="13"/>
  <c r="AZ4" i="13"/>
  <c r="BB4" i="13"/>
  <c r="AR4" i="13"/>
  <c r="AS4" i="13"/>
  <c r="AU4" i="13"/>
  <c r="BD4" i="13"/>
  <c r="BG4" i="13"/>
  <c r="BH4" i="13"/>
  <c r="C4" i="13" l="1"/>
  <c r="D4" i="13"/>
  <c r="AV4" i="13"/>
</calcChain>
</file>

<file path=xl/sharedStrings.xml><?xml version="1.0" encoding="utf-8"?>
<sst xmlns="http://schemas.openxmlformats.org/spreadsheetml/2006/main" count="675" uniqueCount="205">
  <si>
    <t>調査項目</t>
    <rPh sb="0" eb="2">
      <t>チョウサ</t>
    </rPh>
    <rPh sb="2" eb="4">
      <t>コウモク</t>
    </rPh>
    <phoneticPr fontId="5"/>
  </si>
  <si>
    <t>灯油</t>
    <rPh sb="0" eb="2">
      <t>トウユ</t>
    </rPh>
    <phoneticPr fontId="5"/>
  </si>
  <si>
    <t>軽油</t>
    <rPh sb="0" eb="2">
      <t>ケイユ</t>
    </rPh>
    <phoneticPr fontId="5"/>
  </si>
  <si>
    <t>A重油</t>
    <rPh sb="1" eb="3">
      <t>ジュウユ</t>
    </rPh>
    <phoneticPr fontId="5"/>
  </si>
  <si>
    <t>液化石油ガス（LPG）</t>
    <rPh sb="0" eb="2">
      <t>エキカ</t>
    </rPh>
    <rPh sb="2" eb="4">
      <t>セキユ</t>
    </rPh>
    <phoneticPr fontId="5"/>
  </si>
  <si>
    <t>天然ガス（LNGを除く、CNGを含）</t>
    <rPh sb="0" eb="2">
      <t>テンネン</t>
    </rPh>
    <rPh sb="9" eb="10">
      <t>ノゾ</t>
    </rPh>
    <rPh sb="16" eb="17">
      <t>フク</t>
    </rPh>
    <phoneticPr fontId="5"/>
  </si>
  <si>
    <t>都市ガス</t>
    <rPh sb="0" eb="2">
      <t>トシ</t>
    </rPh>
    <phoneticPr fontId="5"/>
  </si>
  <si>
    <t>潤滑油</t>
    <rPh sb="0" eb="3">
      <t>ジュンカツユ</t>
    </rPh>
    <phoneticPr fontId="5"/>
  </si>
  <si>
    <t>家庭用電気冷蔵庫</t>
    <rPh sb="0" eb="3">
      <t>カテイヨウ</t>
    </rPh>
    <rPh sb="3" eb="5">
      <t>デンキ</t>
    </rPh>
    <rPh sb="5" eb="8">
      <t>レイゾウコ</t>
    </rPh>
    <phoneticPr fontId="5"/>
  </si>
  <si>
    <t>自動車用エアコン（95年以降新車）</t>
    <rPh sb="0" eb="3">
      <t>ジドウシャ</t>
    </rPh>
    <rPh sb="3" eb="4">
      <t>ヨウ</t>
    </rPh>
    <rPh sb="11" eb="12">
      <t>ネン</t>
    </rPh>
    <rPh sb="12" eb="14">
      <t>イコウ</t>
    </rPh>
    <rPh sb="14" eb="16">
      <t>シンシャ</t>
    </rPh>
    <phoneticPr fontId="5"/>
  </si>
  <si>
    <t>連続燃焼式</t>
    <rPh sb="0" eb="2">
      <t>レンゾク</t>
    </rPh>
    <rPh sb="2" eb="4">
      <t>ネンショウ</t>
    </rPh>
    <rPh sb="4" eb="5">
      <t>シキ</t>
    </rPh>
    <phoneticPr fontId="5"/>
  </si>
  <si>
    <t>廃プラスチック量（一般廃棄物焼却量のうち）</t>
    <rPh sb="0" eb="1">
      <t>ハイ</t>
    </rPh>
    <rPh sb="7" eb="8">
      <t>リョウ</t>
    </rPh>
    <rPh sb="9" eb="11">
      <t>イッパン</t>
    </rPh>
    <rPh sb="11" eb="14">
      <t>ハイキブツ</t>
    </rPh>
    <rPh sb="14" eb="17">
      <t>ショウキャクリョウ</t>
    </rPh>
    <phoneticPr fontId="5"/>
  </si>
  <si>
    <t>下水処理量</t>
    <rPh sb="0" eb="2">
      <t>ゲスイ</t>
    </rPh>
    <rPh sb="2" eb="4">
      <t>ショリ</t>
    </rPh>
    <rPh sb="4" eb="5">
      <t>リョウ</t>
    </rPh>
    <phoneticPr fontId="5"/>
  </si>
  <si>
    <t>単位</t>
    <rPh sb="0" eb="2">
      <t>タンイ</t>
    </rPh>
    <phoneticPr fontId="5"/>
  </si>
  <si>
    <t>l</t>
    <phoneticPr fontId="5"/>
  </si>
  <si>
    <t>l</t>
    <phoneticPr fontId="5"/>
  </si>
  <si>
    <t>l</t>
    <phoneticPr fontId="5"/>
  </si>
  <si>
    <t>㎥</t>
    <phoneticPr fontId="5"/>
  </si>
  <si>
    <t>㎥</t>
    <phoneticPr fontId="5"/>
  </si>
  <si>
    <t>kWh</t>
    <phoneticPr fontId="5"/>
  </si>
  <si>
    <t>㎥</t>
    <phoneticPr fontId="5"/>
  </si>
  <si>
    <t>自家発電（太陽光、風力発電など）</t>
    <rPh sb="0" eb="2">
      <t>ジカ</t>
    </rPh>
    <rPh sb="2" eb="4">
      <t>ハツデン</t>
    </rPh>
    <rPh sb="5" eb="8">
      <t>タイヨウコウ</t>
    </rPh>
    <rPh sb="9" eb="11">
      <t>フウリョク</t>
    </rPh>
    <rPh sb="11" eb="13">
      <t>ハツデン</t>
    </rPh>
    <phoneticPr fontId="5"/>
  </si>
  <si>
    <t>l</t>
    <phoneticPr fontId="5"/>
  </si>
  <si>
    <t>kWh</t>
    <phoneticPr fontId="5"/>
  </si>
  <si>
    <t>ガソリン</t>
    <phoneticPr fontId="5"/>
  </si>
  <si>
    <t>2月</t>
  </si>
  <si>
    <t>3月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</si>
  <si>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</si>
  <si>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</si>
  <si>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</si>
  <si>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</si>
  <si>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</si>
  <si>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</si>
  <si>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</si>
  <si>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</si>
  <si>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部</t>
    <rPh sb="0" eb="1">
      <t>ブ</t>
    </rPh>
    <phoneticPr fontId="5"/>
  </si>
  <si>
    <t>課</t>
    <rPh sb="0" eb="1">
      <t>カ</t>
    </rPh>
    <phoneticPr fontId="5"/>
  </si>
  <si>
    <t>4月</t>
    <rPh sb="1" eb="2">
      <t>ガツ</t>
    </rPh>
    <phoneticPr fontId="5"/>
  </si>
  <si>
    <t>1月</t>
  </si>
  <si>
    <t>売った電気の量</t>
    <rPh sb="0" eb="1">
      <t>ウ</t>
    </rPh>
    <rPh sb="3" eb="5">
      <t>デンキ</t>
    </rPh>
    <rPh sb="6" eb="7">
      <t>リョウ</t>
    </rPh>
    <phoneticPr fontId="5"/>
  </si>
  <si>
    <t>№</t>
    <phoneticPr fontId="5"/>
  </si>
  <si>
    <t>kWh</t>
    <phoneticPr fontId="5"/>
  </si>
  <si>
    <t>電気自動車に使用した電気</t>
    <rPh sb="0" eb="2">
      <t>デンキ</t>
    </rPh>
    <rPh sb="2" eb="5">
      <t>ジドウシャ</t>
    </rPh>
    <rPh sb="6" eb="8">
      <t>シヨウ</t>
    </rPh>
    <rPh sb="10" eb="12">
      <t>デンキ</t>
    </rPh>
    <phoneticPr fontId="5"/>
  </si>
  <si>
    <t>㎥</t>
    <phoneticPr fontId="5"/>
  </si>
  <si>
    <t>ガソリン</t>
    <phoneticPr fontId="5"/>
  </si>
  <si>
    <t>ｋWh</t>
    <phoneticPr fontId="5"/>
  </si>
  <si>
    <t>ｋWh</t>
    <phoneticPr fontId="5"/>
  </si>
  <si>
    <t>電気使用量</t>
    <rPh sb="0" eb="2">
      <t>デンキ</t>
    </rPh>
    <rPh sb="2" eb="4">
      <t>シヨウ</t>
    </rPh>
    <rPh sb="4" eb="5">
      <t>リョウ</t>
    </rPh>
    <phoneticPr fontId="5"/>
  </si>
  <si>
    <t>自動車以外の
燃料使用量</t>
    <rPh sb="0" eb="3">
      <t>ジドウシャ</t>
    </rPh>
    <rPh sb="3" eb="5">
      <t>イガイ</t>
    </rPh>
    <rPh sb="7" eb="9">
      <t>ネンリョウ</t>
    </rPh>
    <rPh sb="9" eb="12">
      <t>シヨウリョウ</t>
    </rPh>
    <phoneticPr fontId="5"/>
  </si>
  <si>
    <t>自動車用燃料、電気使用量</t>
    <rPh sb="0" eb="3">
      <t>ジドウシャ</t>
    </rPh>
    <rPh sb="3" eb="4">
      <t>ヨウ</t>
    </rPh>
    <rPh sb="4" eb="6">
      <t>ネンリョウ</t>
    </rPh>
    <rPh sb="7" eb="9">
      <t>デンキ</t>
    </rPh>
    <rPh sb="9" eb="11">
      <t>シヨウ</t>
    </rPh>
    <rPh sb="11" eb="12">
      <t>リョウ</t>
    </rPh>
    <phoneticPr fontId="5"/>
  </si>
  <si>
    <t>上水道使用量</t>
    <rPh sb="0" eb="1">
      <t>ウエ</t>
    </rPh>
    <rPh sb="1" eb="3">
      <t>スイドウ</t>
    </rPh>
    <rPh sb="3" eb="6">
      <t>シヨウリョウ</t>
    </rPh>
    <phoneticPr fontId="5"/>
  </si>
  <si>
    <t>下水道使用量</t>
    <rPh sb="0" eb="1">
      <t>シタ</t>
    </rPh>
    <rPh sb="1" eb="3">
      <t>スイドウ</t>
    </rPh>
    <rPh sb="3" eb="6">
      <t>シヨウリョウ</t>
    </rPh>
    <phoneticPr fontId="5"/>
  </si>
  <si>
    <t>ガソリン</t>
  </si>
  <si>
    <t>kWh</t>
    <phoneticPr fontId="5"/>
  </si>
  <si>
    <t>㎥</t>
    <phoneticPr fontId="5"/>
  </si>
  <si>
    <t>l</t>
    <phoneticPr fontId="5"/>
  </si>
  <si>
    <t>部名</t>
    <rPh sb="0" eb="2">
      <t>ブメイ</t>
    </rPh>
    <phoneticPr fontId="5"/>
  </si>
  <si>
    <t>課名</t>
    <rPh sb="0" eb="2">
      <t>カメイ</t>
    </rPh>
    <phoneticPr fontId="5"/>
  </si>
  <si>
    <t>天然ガス
（LNGを除く、CNGを含）</t>
    <rPh sb="0" eb="2">
      <t>テンネン</t>
    </rPh>
    <rPh sb="10" eb="11">
      <t>ノゾ</t>
    </rPh>
    <rPh sb="17" eb="18">
      <t>フク</t>
    </rPh>
    <phoneticPr fontId="5"/>
  </si>
  <si>
    <t/>
  </si>
  <si>
    <t>㎥</t>
  </si>
  <si>
    <t>施設名</t>
    <rPh sb="0" eb="2">
      <t>シセツ</t>
    </rPh>
    <rPh sb="2" eb="3">
      <t>メイ</t>
    </rPh>
    <phoneticPr fontId="5"/>
  </si>
  <si>
    <t>産業分類</t>
    <rPh sb="0" eb="2">
      <t>サンギョウ</t>
    </rPh>
    <rPh sb="2" eb="4">
      <t>ブンルイ</t>
    </rPh>
    <phoneticPr fontId="5"/>
  </si>
  <si>
    <t>その他</t>
    <rPh sb="2" eb="3">
      <t>タ</t>
    </rPh>
    <phoneticPr fontId="5"/>
  </si>
  <si>
    <t>自動車以外の燃料使用量</t>
    <rPh sb="0" eb="3">
      <t>ジドウシャ</t>
    </rPh>
    <rPh sb="3" eb="5">
      <t>イガイ</t>
    </rPh>
    <rPh sb="6" eb="11">
      <t>ネンリョウシヨウリョウ</t>
    </rPh>
    <phoneticPr fontId="5"/>
  </si>
  <si>
    <t>自動車用燃料、電気使用量</t>
    <rPh sb="0" eb="4">
      <t>ジドウシャヨウ</t>
    </rPh>
    <rPh sb="4" eb="6">
      <t>ネンリョウ</t>
    </rPh>
    <rPh sb="7" eb="9">
      <t>デンキ</t>
    </rPh>
    <rPh sb="9" eb="12">
      <t>シヨウリョウ</t>
    </rPh>
    <phoneticPr fontId="5"/>
  </si>
  <si>
    <t>t</t>
  </si>
  <si>
    <t>エアコン</t>
  </si>
  <si>
    <t>HFC-134a</t>
    <phoneticPr fontId="5"/>
  </si>
  <si>
    <t>施設利用者</t>
    <rPh sb="0" eb="5">
      <t>シセツリヨウシャ</t>
    </rPh>
    <phoneticPr fontId="5"/>
  </si>
  <si>
    <t>ガス会社</t>
    <rPh sb="2" eb="4">
      <t>ガイシャ</t>
    </rPh>
    <phoneticPr fontId="5"/>
  </si>
  <si>
    <t>電力会社</t>
    <rPh sb="0" eb="4">
      <t>デンリョクガイシャ</t>
    </rPh>
    <phoneticPr fontId="5"/>
  </si>
  <si>
    <t>kg</t>
    <phoneticPr fontId="5"/>
  </si>
  <si>
    <t>台</t>
    <rPh sb="0" eb="1">
      <t>ダイ</t>
    </rPh>
    <phoneticPr fontId="5"/>
  </si>
  <si>
    <t>昼間
（8時から22時）</t>
    <rPh sb="0" eb="2">
      <t>ヒルマ</t>
    </rPh>
    <rPh sb="5" eb="6">
      <t>ジ</t>
    </rPh>
    <rPh sb="10" eb="11">
      <t>ジ</t>
    </rPh>
    <phoneticPr fontId="5"/>
  </si>
  <si>
    <t>夜間
（22時から翌日8時）</t>
    <rPh sb="0" eb="2">
      <t>ヤカン</t>
    </rPh>
    <rPh sb="6" eb="7">
      <t>ジ</t>
    </rPh>
    <rPh sb="9" eb="10">
      <t>ヨク</t>
    </rPh>
    <rPh sb="10" eb="11">
      <t>ジツ</t>
    </rPh>
    <rPh sb="12" eb="13">
      <t>ジ</t>
    </rPh>
    <phoneticPr fontId="5"/>
  </si>
  <si>
    <t>水道及び工業用水道</t>
    <rPh sb="0" eb="2">
      <t>スイドウ</t>
    </rPh>
    <rPh sb="2" eb="3">
      <t>オヨ</t>
    </rPh>
    <rPh sb="4" eb="7">
      <t>コウギョウヨウ</t>
    </rPh>
    <rPh sb="7" eb="9">
      <t>スイドウ</t>
    </rPh>
    <phoneticPr fontId="5"/>
  </si>
  <si>
    <t>公共下水道</t>
    <rPh sb="0" eb="2">
      <t>コウキョウ</t>
    </rPh>
    <rPh sb="2" eb="5">
      <t>ゲスイドウ</t>
    </rPh>
    <phoneticPr fontId="5"/>
  </si>
  <si>
    <t>集計キー</t>
    <rPh sb="0" eb="2">
      <t>シュウケイ</t>
    </rPh>
    <phoneticPr fontId="5"/>
  </si>
  <si>
    <t>エネルギー使用量管理</t>
    <rPh sb="5" eb="8">
      <t>シヨウリョウ</t>
    </rPh>
    <rPh sb="8" eb="10">
      <t>カンリ</t>
    </rPh>
    <phoneticPr fontId="5"/>
  </si>
  <si>
    <t>名称</t>
    <rPh sb="0" eb="2">
      <t>メイショウ</t>
    </rPh>
    <phoneticPr fontId="5"/>
  </si>
  <si>
    <t>項目</t>
    <rPh sb="0" eb="2">
      <t>コウモク</t>
    </rPh>
    <phoneticPr fontId="5"/>
  </si>
  <si>
    <t>推計の
使用</t>
    <rPh sb="0" eb="2">
      <t>スイケイ</t>
    </rPh>
    <rPh sb="4" eb="6">
      <t>シヨウ</t>
    </rPh>
    <phoneticPr fontId="5"/>
  </si>
  <si>
    <t>熱量換算係数</t>
    <rPh sb="0" eb="2">
      <t>ネツリョウ</t>
    </rPh>
    <rPh sb="2" eb="4">
      <t>カンサン</t>
    </rPh>
    <rPh sb="4" eb="6">
      <t>ケイスウ</t>
    </rPh>
    <phoneticPr fontId="5"/>
  </si>
  <si>
    <t>熱量合計
（GJ）</t>
    <rPh sb="0" eb="2">
      <t>ネツリョウ</t>
    </rPh>
    <rPh sb="2" eb="4">
      <t>ゴウケイ</t>
    </rPh>
    <phoneticPr fontId="5"/>
  </si>
  <si>
    <r>
      <t>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換算係数</t>
    </r>
    <rPh sb="3" eb="5">
      <t>カンサン</t>
    </rPh>
    <rPh sb="5" eb="7">
      <t>ケイスウ</t>
    </rPh>
    <phoneticPr fontId="5"/>
  </si>
  <si>
    <r>
      <t>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合計
（tCO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）</t>
    </r>
    <rPh sb="3" eb="5">
      <t>ゴウケイ</t>
    </rPh>
    <phoneticPr fontId="5"/>
  </si>
  <si>
    <t>年間合計値</t>
    <rPh sb="0" eb="2">
      <t>ネンカン</t>
    </rPh>
    <rPh sb="2" eb="5">
      <t>ゴウケイチ</t>
    </rPh>
    <phoneticPr fontId="5"/>
  </si>
  <si>
    <t>年間値</t>
    <rPh sb="0" eb="2">
      <t>ネンカン</t>
    </rPh>
    <rPh sb="2" eb="3">
      <t>チ</t>
    </rPh>
    <phoneticPr fontId="5"/>
  </si>
  <si>
    <t>月合計</t>
    <rPh sb="0" eb="1">
      <t>ツキ</t>
    </rPh>
    <rPh sb="1" eb="3">
      <t>ゴウケイ</t>
    </rPh>
    <phoneticPr fontId="5"/>
  </si>
  <si>
    <t>４月</t>
    <rPh sb="1" eb="2">
      <t>ガツ</t>
    </rPh>
    <phoneticPr fontId="5"/>
  </si>
  <si>
    <t>５月</t>
    <rPh sb="1" eb="2">
      <t>ガツ</t>
    </rPh>
    <phoneticPr fontId="5"/>
  </si>
  <si>
    <t>６月</t>
    <rPh sb="1" eb="2">
      <t>ガツ</t>
    </rPh>
    <phoneticPr fontId="5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</si>
  <si>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</si>
  <si>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</si>
  <si>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</si>
  <si>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</si>
  <si>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</si>
  <si>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</si>
  <si>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</si>
  <si>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</si>
  <si>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</si>
  <si>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燃料等の使用に伴う熱量合計</t>
    <rPh sb="0" eb="3">
      <t>ネンリョウナド</t>
    </rPh>
    <rPh sb="4" eb="6">
      <t>シヨウ</t>
    </rPh>
    <rPh sb="7" eb="8">
      <t>トモナ</t>
    </rPh>
    <rPh sb="9" eb="10">
      <t>ネツ</t>
    </rPh>
    <rPh sb="10" eb="11">
      <t>リョウ</t>
    </rPh>
    <rPh sb="11" eb="13">
      <t>ゴウケイ</t>
    </rPh>
    <phoneticPr fontId="5"/>
  </si>
  <si>
    <t>MJ</t>
  </si>
  <si>
    <t>原油換算合計</t>
    <rPh sb="0" eb="2">
      <t>ゲンユ</t>
    </rPh>
    <rPh sb="2" eb="4">
      <t>カンザン</t>
    </rPh>
    <rPh sb="4" eb="6">
      <t>ゴウケイ</t>
    </rPh>
    <phoneticPr fontId="5"/>
  </si>
  <si>
    <t>kL</t>
  </si>
  <si>
    <r>
      <t>燃料等の使用に伴うCO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排出量合計</t>
    </r>
    <rPh sb="0" eb="3">
      <t>ネンリョウナド</t>
    </rPh>
    <rPh sb="4" eb="6">
      <t>シヨウ</t>
    </rPh>
    <rPh sb="7" eb="8">
      <t>トモナ</t>
    </rPh>
    <rPh sb="12" eb="14">
      <t>ハイシュツ</t>
    </rPh>
    <rPh sb="14" eb="15">
      <t>リョウ</t>
    </rPh>
    <rPh sb="15" eb="17">
      <t>ゴウケイ</t>
    </rPh>
    <phoneticPr fontId="5"/>
  </si>
  <si>
    <r>
      <t>tCO</t>
    </r>
    <r>
      <rPr>
        <vertAlign val="subscript"/>
        <sz val="11"/>
        <rFont val="ＭＳ Ｐゴシック"/>
        <family val="3"/>
        <charset val="128"/>
      </rPr>
      <t>2</t>
    </r>
  </si>
  <si>
    <r>
      <t>排水等に伴うCO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排出量合計</t>
    </r>
    <rPh sb="0" eb="2">
      <t>ハイスイ</t>
    </rPh>
    <rPh sb="2" eb="3">
      <t>トウ</t>
    </rPh>
    <rPh sb="4" eb="5">
      <t>トモナ</t>
    </rPh>
    <rPh sb="9" eb="11">
      <t>ハイシュツ</t>
    </rPh>
    <rPh sb="11" eb="12">
      <t>リョウ</t>
    </rPh>
    <rPh sb="12" eb="14">
      <t>ゴウケイ</t>
    </rPh>
    <phoneticPr fontId="5"/>
  </si>
  <si>
    <r>
      <t>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排出量合計</t>
    </r>
    <rPh sb="3" eb="5">
      <t>ハイシュツ</t>
    </rPh>
    <rPh sb="5" eb="6">
      <t>リョウ</t>
    </rPh>
    <rPh sb="6" eb="8">
      <t>ゴウケイ</t>
    </rPh>
    <phoneticPr fontId="5"/>
  </si>
  <si>
    <r>
      <t>燃料等の使用に伴うCO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 xml:space="preserve">排出原単位 </t>
    </r>
    <rPh sb="0" eb="3">
      <t>ネンリョウナド</t>
    </rPh>
    <rPh sb="4" eb="6">
      <t>シヨウ</t>
    </rPh>
    <rPh sb="7" eb="8">
      <t>トモナ</t>
    </rPh>
    <rPh sb="12" eb="14">
      <t>ハイシュツ</t>
    </rPh>
    <rPh sb="14" eb="17">
      <t>ゲンタンイ</t>
    </rPh>
    <phoneticPr fontId="5"/>
  </si>
  <si>
    <r>
      <t>kg-CO</t>
    </r>
    <r>
      <rPr>
        <vertAlign val="sub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 xml:space="preserve">
/㎡</t>
    </r>
  </si>
  <si>
    <t>燃料
及び
熱
（データの重複不可）</t>
    <rPh sb="0" eb="2">
      <t>ネンリョウ</t>
    </rPh>
    <rPh sb="3" eb="4">
      <t>オヨ</t>
    </rPh>
    <rPh sb="6" eb="7">
      <t>ネツ</t>
    </rPh>
    <rPh sb="14" eb="16">
      <t>チョウフク</t>
    </rPh>
    <rPh sb="16" eb="18">
      <t>フカ</t>
    </rPh>
    <phoneticPr fontId="5"/>
  </si>
  <si>
    <t>低圧</t>
    <rPh sb="0" eb="2">
      <t>テイアツ</t>
    </rPh>
    <phoneticPr fontId="5"/>
  </si>
  <si>
    <r>
      <t>m</t>
    </r>
    <r>
      <rPr>
        <vertAlign val="superscript"/>
        <sz val="11"/>
        <rFont val="ＭＳ Ｐゴシック"/>
        <family val="3"/>
        <charset val="128"/>
      </rPr>
      <t>3</t>
    </r>
  </si>
  <si>
    <t>中圧</t>
    <rPh sb="0" eb="1">
      <t>チュウ</t>
    </rPh>
    <rPh sb="1" eb="2">
      <t>アツ</t>
    </rPh>
    <phoneticPr fontId="5"/>
  </si>
  <si>
    <t>L</t>
  </si>
  <si>
    <t>電力</t>
    <rPh sb="0" eb="2">
      <t>デンリョク</t>
    </rPh>
    <phoneticPr fontId="5"/>
  </si>
  <si>
    <t>一般電気事業者
からの買電</t>
    <rPh sb="0" eb="2">
      <t>イッパン</t>
    </rPh>
    <rPh sb="2" eb="4">
      <t>デンキ</t>
    </rPh>
    <rPh sb="4" eb="7">
      <t>ジギョウシャ</t>
    </rPh>
    <rPh sb="11" eb="12">
      <t>バイ</t>
    </rPh>
    <rPh sb="12" eb="13">
      <t>デン</t>
    </rPh>
    <phoneticPr fontId="5"/>
  </si>
  <si>
    <t>kWh</t>
  </si>
  <si>
    <t>その他の買電（昼夜間不明の場合を含む。）</t>
    <rPh sb="2" eb="3">
      <t>タ</t>
    </rPh>
    <rPh sb="4" eb="5">
      <t>バイ</t>
    </rPh>
    <rPh sb="5" eb="6">
      <t>デン</t>
    </rPh>
    <phoneticPr fontId="5"/>
  </si>
  <si>
    <t>規則第５条の17第３項の場合のみなし値</t>
  </si>
  <si>
    <t>ガソリン</t>
    <phoneticPr fontId="5"/>
  </si>
  <si>
    <t>軽油</t>
    <rPh sb="0" eb="2">
      <t>ケイユ</t>
    </rPh>
    <phoneticPr fontId="5"/>
  </si>
  <si>
    <t>灯油</t>
    <rPh sb="0" eb="2">
      <t>トウユ</t>
    </rPh>
    <phoneticPr fontId="5"/>
  </si>
  <si>
    <t>A重油</t>
    <rPh sb="1" eb="3">
      <t>ジュウユ</t>
    </rPh>
    <phoneticPr fontId="5"/>
  </si>
  <si>
    <t>LPG</t>
    <phoneticPr fontId="5"/>
  </si>
  <si>
    <t>その他可燃性天然ガス</t>
    <rPh sb="2" eb="3">
      <t>タ</t>
    </rPh>
    <rPh sb="3" eb="6">
      <t>カネンセイ</t>
    </rPh>
    <rPh sb="6" eb="8">
      <t>テンネン</t>
    </rPh>
    <phoneticPr fontId="5"/>
  </si>
  <si>
    <t>kg</t>
    <phoneticPr fontId="5"/>
  </si>
  <si>
    <r>
      <t>N</t>
    </r>
    <r>
      <rPr>
        <sz val="11"/>
        <rFont val="ＭＳ Ｐゴシック"/>
        <family val="3"/>
        <charset val="128"/>
      </rPr>
      <t>m^3</t>
    </r>
    <phoneticPr fontId="5"/>
  </si>
  <si>
    <t>kg</t>
    <phoneticPr fontId="5"/>
  </si>
  <si>
    <t>電気使用量昼間</t>
    <rPh sb="0" eb="2">
      <t>デンキ</t>
    </rPh>
    <rPh sb="2" eb="5">
      <t>シヨウリョウ</t>
    </rPh>
    <rPh sb="5" eb="7">
      <t>ヒルマ</t>
    </rPh>
    <phoneticPr fontId="5"/>
  </si>
  <si>
    <t>電気使用量夜間</t>
    <rPh sb="0" eb="2">
      <t>デンキ</t>
    </rPh>
    <rPh sb="2" eb="5">
      <t>シヨウリョウ</t>
    </rPh>
    <rPh sb="5" eb="7">
      <t>ヤカン</t>
    </rPh>
    <phoneticPr fontId="5"/>
  </si>
  <si>
    <t>施設番号</t>
    <rPh sb="0" eb="4">
      <t>シセツバンゴウ</t>
    </rPh>
    <phoneticPr fontId="5"/>
  </si>
  <si>
    <t>利用者</t>
    <rPh sb="0" eb="3">
      <t>リヨウシャ</t>
    </rPh>
    <phoneticPr fontId="5"/>
  </si>
  <si>
    <t>備考</t>
    <rPh sb="0" eb="2">
      <t>ビコウ</t>
    </rPh>
    <phoneticPr fontId="5"/>
  </si>
  <si>
    <t>会社名</t>
    <rPh sb="0" eb="3">
      <t>カイシャメイ</t>
    </rPh>
    <phoneticPr fontId="5"/>
  </si>
  <si>
    <t>電気需要平準化使用量(kWh)</t>
    <rPh sb="0" eb="2">
      <t>デンキ</t>
    </rPh>
    <rPh sb="2" eb="4">
      <t>ジュヨウ</t>
    </rPh>
    <rPh sb="4" eb="7">
      <t>ヘイジュンカ</t>
    </rPh>
    <rPh sb="7" eb="10">
      <t>シヨウリョウ</t>
    </rPh>
    <phoneticPr fontId="5"/>
  </si>
  <si>
    <t>昼間売電(kWh)</t>
    <rPh sb="0" eb="2">
      <t>ヒルマ</t>
    </rPh>
    <rPh sb="2" eb="4">
      <t>バイデン</t>
    </rPh>
    <phoneticPr fontId="5"/>
  </si>
  <si>
    <t>夜間買電(kWh)</t>
    <rPh sb="0" eb="4">
      <t>ヤカンバイデン</t>
    </rPh>
    <phoneticPr fontId="5"/>
  </si>
  <si>
    <t>l</t>
    <phoneticPr fontId="5"/>
  </si>
  <si>
    <t>ケーキ（通常）</t>
    <rPh sb="4" eb="6">
      <t>ツウジョウ</t>
    </rPh>
    <phoneticPr fontId="5"/>
  </si>
  <si>
    <t>ケーキ（高温）</t>
    <rPh sb="4" eb="6">
      <t>コウオン</t>
    </rPh>
    <phoneticPr fontId="5"/>
  </si>
  <si>
    <t>t</t>
    <phoneticPr fontId="5"/>
  </si>
  <si>
    <t>東京ガス</t>
    <rPh sb="0" eb="2">
      <t>トウキョウ</t>
    </rPh>
    <phoneticPr fontId="5"/>
  </si>
  <si>
    <t>増減</t>
    <rPh sb="0" eb="2">
      <t>ゾウゲン</t>
    </rPh>
    <phoneticPr fontId="5"/>
  </si>
  <si>
    <t>率</t>
    <rPh sb="0" eb="1">
      <t>リツ</t>
    </rPh>
    <phoneticPr fontId="5"/>
  </si>
  <si>
    <t>理由</t>
    <rPh sb="0" eb="2">
      <t>リユウ</t>
    </rPh>
    <phoneticPr fontId="5"/>
  </si>
  <si>
    <t>買電（昼+夜）</t>
    <rPh sb="0" eb="2">
      <t>カイデン</t>
    </rPh>
    <rPh sb="3" eb="4">
      <t>ヒル</t>
    </rPh>
    <rPh sb="5" eb="6">
      <t>ヨル</t>
    </rPh>
    <phoneticPr fontId="5"/>
  </si>
  <si>
    <t>自家発電</t>
  </si>
  <si>
    <t>売電</t>
    <rPh sb="0" eb="2">
      <t>バイデン</t>
    </rPh>
    <phoneticPr fontId="5"/>
  </si>
  <si>
    <t>上水道</t>
    <rPh sb="0" eb="3">
      <t>ジョウスイドウ</t>
    </rPh>
    <phoneticPr fontId="5"/>
  </si>
  <si>
    <t>下水道</t>
    <rPh sb="0" eb="2">
      <t>ゲスイ</t>
    </rPh>
    <rPh sb="2" eb="3">
      <t>ドウ</t>
    </rPh>
    <phoneticPr fontId="5"/>
  </si>
  <si>
    <t>車　ガソリン</t>
    <rPh sb="0" eb="1">
      <t>クルマ</t>
    </rPh>
    <phoneticPr fontId="5"/>
  </si>
  <si>
    <t>車　軽油</t>
    <rPh sb="0" eb="1">
      <t>クルマ</t>
    </rPh>
    <rPh sb="2" eb="4">
      <t>ケイユ</t>
    </rPh>
    <phoneticPr fontId="5"/>
  </si>
  <si>
    <t>車　天然ガス</t>
    <rPh sb="0" eb="1">
      <t>クルマ</t>
    </rPh>
    <rPh sb="2" eb="4">
      <t>テンネン</t>
    </rPh>
    <phoneticPr fontId="5"/>
  </si>
  <si>
    <t>車　電気</t>
    <rPh sb="0" eb="1">
      <t>クルマ</t>
    </rPh>
    <rPh sb="2" eb="4">
      <t>デンキ</t>
    </rPh>
    <phoneticPr fontId="5"/>
  </si>
  <si>
    <t>ミツウロコグリーンエネルギー</t>
  </si>
  <si>
    <t>ミツウロコグリーンエネルギー</t>
    <phoneticPr fontId="5"/>
  </si>
  <si>
    <t>エネット</t>
  </si>
  <si>
    <t>F-Power</t>
    <phoneticPr fontId="5"/>
  </si>
  <si>
    <t>昭和シェル石油</t>
    <rPh sb="0" eb="2">
      <t>ショウワ</t>
    </rPh>
    <rPh sb="5" eb="7">
      <t>セキユ</t>
    </rPh>
    <phoneticPr fontId="5"/>
  </si>
  <si>
    <t>三井物産フォーサイト</t>
    <rPh sb="0" eb="2">
      <t>ミツイ</t>
    </rPh>
    <rPh sb="2" eb="4">
      <t>ブッサン</t>
    </rPh>
    <phoneticPr fontId="5"/>
  </si>
  <si>
    <t>エネサーブ</t>
    <phoneticPr fontId="5"/>
  </si>
  <si>
    <t>エネット</t>
    <phoneticPr fontId="5"/>
  </si>
  <si>
    <t>日本テクノ</t>
    <rPh sb="0" eb="2">
      <t>ニホン</t>
    </rPh>
    <phoneticPr fontId="37"/>
  </si>
  <si>
    <t>ハルエネ</t>
    <phoneticPr fontId="5"/>
  </si>
  <si>
    <t>中部電力</t>
    <rPh sb="0" eb="2">
      <t>チュウブ</t>
    </rPh>
    <rPh sb="2" eb="4">
      <t>デンリョク</t>
    </rPh>
    <phoneticPr fontId="5"/>
  </si>
  <si>
    <t>SBパワー（ソフトバンク）</t>
  </si>
  <si>
    <t>SBパワー（ソフトバンク）</t>
    <phoneticPr fontId="5"/>
  </si>
  <si>
    <t>F-Power</t>
  </si>
  <si>
    <t>エネサーブ</t>
  </si>
  <si>
    <t>ハルエネ</t>
  </si>
  <si>
    <t>東京電力エナジーパートナー</t>
    <rPh sb="0" eb="2">
      <t>トウキョウ</t>
    </rPh>
    <rPh sb="2" eb="4">
      <t>デンリョク</t>
    </rPh>
    <phoneticPr fontId="5"/>
  </si>
  <si>
    <t>太枠内をご記入ください。</t>
  </si>
  <si>
    <t>会社名</t>
    <rPh sb="0" eb="3">
      <t>カイシャメイ</t>
    </rPh>
    <phoneticPr fontId="5"/>
  </si>
  <si>
    <t>都市ガス会社</t>
    <rPh sb="4" eb="6">
      <t>ガイシャ</t>
    </rPh>
    <phoneticPr fontId="5"/>
  </si>
  <si>
    <t>電力会社</t>
    <rPh sb="2" eb="4">
      <t>ガイシャ</t>
    </rPh>
    <phoneticPr fontId="5"/>
  </si>
  <si>
    <t>※電力会社および都市ガス会社（使用している場合のみ）を入力してください。</t>
    <rPh sb="27" eb="29">
      <t>ニュウリョク</t>
    </rPh>
    <phoneticPr fontId="5"/>
  </si>
  <si>
    <t>上水道と使用量が同じ　・　異なる</t>
  </si>
  <si>
    <t>自家発電（太陽光発電）</t>
    <rPh sb="0" eb="2">
      <t>ジカ</t>
    </rPh>
    <rPh sb="2" eb="4">
      <t>ハツデン</t>
    </rPh>
    <rPh sb="5" eb="8">
      <t>タイヨウコウ</t>
    </rPh>
    <rPh sb="8" eb="10">
      <t>ハツデン</t>
    </rPh>
    <phoneticPr fontId="5"/>
  </si>
  <si>
    <t>自家発電（風力発電）</t>
    <phoneticPr fontId="5"/>
  </si>
  <si>
    <t>市民部</t>
    <rPh sb="0" eb="3">
      <t>シミンブ</t>
    </rPh>
    <phoneticPr fontId="5"/>
  </si>
  <si>
    <t>市民協働推進課</t>
    <rPh sb="0" eb="6">
      <t>シミンキョウドウスイシン</t>
    </rPh>
    <rPh sb="6" eb="7">
      <t>カ</t>
    </rPh>
    <phoneticPr fontId="5"/>
  </si>
  <si>
    <t>調査年度</t>
    <rPh sb="0" eb="4">
      <t>チョウサネンド</t>
    </rPh>
    <phoneticPr fontId="5"/>
  </si>
  <si>
    <t>施設名</t>
    <rPh sb="0" eb="3">
      <t>シセツメイ</t>
    </rPh>
    <phoneticPr fontId="5"/>
  </si>
  <si>
    <t>※該当する項目のみご記入ください。</t>
    <rPh sb="1" eb="3">
      <t>ガイトウ</t>
    </rPh>
    <rPh sb="5" eb="7">
      <t>コウモク</t>
    </rPh>
    <rPh sb="10" eb="12">
      <t>キニュウ</t>
    </rPh>
    <phoneticPr fontId="5"/>
  </si>
  <si>
    <t>前年度実績(年間)</t>
    <rPh sb="0" eb="3">
      <t>ゼンネンド</t>
    </rPh>
    <rPh sb="3" eb="5">
      <t>ジッセキ</t>
    </rPh>
    <rPh sb="6" eb="8">
      <t>ネンカン</t>
    </rPh>
    <phoneticPr fontId="5"/>
  </si>
  <si>
    <t>参考</t>
    <rPh sb="0" eb="2">
      <t>サンコウ</t>
    </rPh>
    <phoneticPr fontId="5"/>
  </si>
  <si>
    <t>記入者</t>
    <rPh sb="0" eb="3">
      <t>キニュウシャ</t>
    </rPh>
    <phoneticPr fontId="5"/>
  </si>
  <si>
    <t>連絡先</t>
    <rPh sb="0" eb="3">
      <t>レンラクサキ</t>
    </rPh>
    <phoneticPr fontId="5"/>
  </si>
  <si>
    <t>特記事項(何かあればご記入ください）</t>
    <phoneticPr fontId="5"/>
  </si>
  <si>
    <t>売った電気の量（太陽光発電）</t>
    <rPh sb="0" eb="1">
      <t>ウ</t>
    </rPh>
    <rPh sb="3" eb="5">
      <t>デンキ</t>
    </rPh>
    <rPh sb="6" eb="7">
      <t>リョウ</t>
    </rPh>
    <phoneticPr fontId="5"/>
  </si>
  <si>
    <t>売った電気の量（風力発電）</t>
    <rPh sb="0" eb="1">
      <t>ウ</t>
    </rPh>
    <rPh sb="3" eb="5">
      <t>デンキ</t>
    </rPh>
    <rPh sb="6" eb="7">
      <t>リョウ</t>
    </rPh>
    <rPh sb="8" eb="10">
      <t>フウリョク</t>
    </rPh>
    <phoneticPr fontId="5"/>
  </si>
  <si>
    <t>コミニティセンター忠生</t>
    <rPh sb="9" eb="11">
      <t>タダオ</t>
    </rPh>
    <phoneticPr fontId="5"/>
  </si>
  <si>
    <t>さかいがわ会館</t>
    <rPh sb="5" eb="7">
      <t>カイカン</t>
    </rPh>
    <phoneticPr fontId="5"/>
  </si>
  <si>
    <t>前年度実績から大幅な増減がある場合はその理由</t>
    <rPh sb="0" eb="5">
      <t>ゼンネンドジッセキ</t>
    </rPh>
    <rPh sb="7" eb="9">
      <t>オオハバ</t>
    </rPh>
    <rPh sb="10" eb="12">
      <t>ゾウゲン</t>
    </rPh>
    <rPh sb="15" eb="17">
      <t>バアイ</t>
    </rPh>
    <rPh sb="20" eb="22">
      <t>リユウ</t>
    </rPh>
    <phoneticPr fontId="5"/>
  </si>
  <si>
    <t>山崎団地集会所</t>
    <rPh sb="0" eb="2">
      <t>ヤマザキ</t>
    </rPh>
    <rPh sb="2" eb="4">
      <t>ダンチ</t>
    </rPh>
    <rPh sb="4" eb="6">
      <t>シュウカイ</t>
    </rPh>
    <rPh sb="6" eb="7">
      <t>ジョ</t>
    </rPh>
    <phoneticPr fontId="5"/>
  </si>
  <si>
    <t>原町田六丁目若葉会館</t>
    <rPh sb="0" eb="3">
      <t>ハラマチダ</t>
    </rPh>
    <rPh sb="3" eb="4">
      <t>ロク</t>
    </rPh>
    <rPh sb="4" eb="6">
      <t>チョウメ</t>
    </rPh>
    <rPh sb="6" eb="8">
      <t>ワカバ</t>
    </rPh>
    <rPh sb="8" eb="10">
      <t>カイカン</t>
    </rPh>
    <phoneticPr fontId="5"/>
  </si>
  <si>
    <t>2025 年度使用エネルギー集計シート</t>
    <rPh sb="5" eb="7">
      <t>ネンド</t>
    </rPh>
    <rPh sb="7" eb="9">
      <t>シヨウ</t>
    </rPh>
    <rPh sb="14" eb="16">
      <t>シュウケイ</t>
    </rPh>
    <phoneticPr fontId="5"/>
  </si>
  <si>
    <t>2025年度</t>
    <rPh sb="4" eb="5">
      <t>ネン</t>
    </rPh>
    <rPh sb="5" eb="6">
      <t>ド</t>
    </rPh>
    <phoneticPr fontId="5"/>
  </si>
  <si>
    <t>鶴川さるびあ会館</t>
    <rPh sb="0" eb="2">
      <t>ツルカワ</t>
    </rPh>
    <rPh sb="6" eb="8">
      <t>カイカン</t>
    </rPh>
    <phoneticPr fontId="5"/>
  </si>
  <si>
    <t>※色がついているところに入力してください。</t>
    <rPh sb="1" eb="2">
      <t>イロ</t>
    </rPh>
    <rPh sb="12" eb="14">
      <t>ニュウリョク</t>
    </rPh>
    <phoneticPr fontId="5"/>
  </si>
  <si>
    <t>合計</t>
    <rPh sb="0" eb="2">
      <t>ゴウケイ</t>
    </rPh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</si>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</sst>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.0;[Red]\-#,##0.0"/>
    <numFmt numFmtId="177" formatCode="#,##0.00_);[Red]\(#,##0.00\)"/>
    <numFmt numFmtId="178" formatCode="#,##0.000_);[Red]\(#,##0.000\)"/>
    <numFmt numFmtId="179" formatCode="#,##0.0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vertAlign val="subscript"/>
      <sz val="8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4" fillId="0" borderId="37">
      <alignment horizontal="center" vertical="center"/>
    </xf>
    <xf numFmtId="38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42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27" borderId="43" applyNumberFormat="0" applyFont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8" borderId="4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9" applyNumberFormat="0" applyFill="0" applyAlignment="0" applyProtection="0">
      <alignment vertical="center"/>
    </xf>
    <xf numFmtId="0" fontId="29" fillId="28" borderId="5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2" borderId="45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32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38" fillId="0" borderId="0"/>
    <xf numFmtId="9" fontId="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0" fillId="2" borderId="5" xfId="55" applyFont="1" applyFill="1" applyBorder="1" applyAlignment="1">
      <alignment horizontal="center" vertical="center" wrapText="1"/>
    </xf>
    <xf numFmtId="0" fontId="0" fillId="2" borderId="5" xfId="55" applyFont="1" applyFill="1" applyBorder="1" applyAlignment="1">
      <alignment horizontal="center" vertical="center"/>
    </xf>
    <xf numFmtId="0" fontId="4" fillId="0" borderId="14" xfId="55" applyBorder="1" applyAlignment="1">
      <alignment vertical="center"/>
    </xf>
    <xf numFmtId="0" fontId="4" fillId="0" borderId="4" xfId="55" applyBorder="1" applyAlignment="1">
      <alignment horizontal="center" vertical="center" wrapText="1"/>
    </xf>
    <xf numFmtId="0" fontId="4" fillId="0" borderId="4" xfId="55" applyBorder="1" applyAlignment="1">
      <alignment horizontal="center" vertical="center"/>
    </xf>
    <xf numFmtId="0" fontId="4" fillId="0" borderId="9" xfId="55" applyBorder="1" applyAlignment="1">
      <alignment horizontal="center" vertical="center"/>
    </xf>
    <xf numFmtId="0" fontId="4" fillId="29" borderId="9" xfId="55" applyFill="1" applyBorder="1" applyAlignment="1">
      <alignment horizontal="center" vertical="center"/>
    </xf>
    <xf numFmtId="0" fontId="4" fillId="6" borderId="26" xfId="55" applyFill="1" applyBorder="1" applyAlignment="1">
      <alignment horizontal="center" vertical="center"/>
    </xf>
    <xf numFmtId="0" fontId="4" fillId="6" borderId="35" xfId="55" applyFill="1" applyBorder="1" applyAlignment="1">
      <alignment horizontal="center" vertical="center"/>
    </xf>
    <xf numFmtId="176" fontId="4" fillId="6" borderId="35" xfId="55" applyNumberFormat="1" applyFill="1" applyBorder="1" applyAlignment="1">
      <alignment vertical="center"/>
    </xf>
    <xf numFmtId="176" fontId="4" fillId="6" borderId="34" xfId="55" applyNumberFormat="1" applyFill="1" applyBorder="1" applyAlignment="1">
      <alignment vertical="center"/>
    </xf>
    <xf numFmtId="0" fontId="4" fillId="0" borderId="5" xfId="55" applyBorder="1" applyAlignment="1">
      <alignment horizontal="center" vertical="center"/>
    </xf>
    <xf numFmtId="0" fontId="4" fillId="29" borderId="4" xfId="55" applyFill="1" applyBorder="1" applyAlignment="1">
      <alignment horizontal="center" vertical="center"/>
    </xf>
    <xf numFmtId="0" fontId="4" fillId="6" borderId="27" xfId="55" applyFill="1" applyBorder="1" applyAlignment="1">
      <alignment horizontal="center" vertical="center"/>
    </xf>
    <xf numFmtId="0" fontId="4" fillId="6" borderId="0" xfId="55" applyFill="1" applyAlignment="1">
      <alignment horizontal="center" vertical="center"/>
    </xf>
    <xf numFmtId="176" fontId="4" fillId="6" borderId="0" xfId="55" applyNumberFormat="1" applyFill="1" applyAlignment="1">
      <alignment vertical="center"/>
    </xf>
    <xf numFmtId="176" fontId="4" fillId="6" borderId="36" xfId="55" applyNumberFormat="1" applyFill="1" applyBorder="1" applyAlignment="1">
      <alignment vertical="center"/>
    </xf>
    <xf numFmtId="0" fontId="4" fillId="6" borderId="0" xfId="55" applyFill="1" applyAlignment="1">
      <alignment horizontal="right" vertical="center"/>
    </xf>
    <xf numFmtId="0" fontId="4" fillId="6" borderId="51" xfId="55" applyFill="1" applyBorder="1" applyAlignment="1">
      <alignment horizontal="center" vertical="center"/>
    </xf>
    <xf numFmtId="176" fontId="4" fillId="6" borderId="52" xfId="55" applyNumberFormat="1" applyFill="1" applyBorder="1" applyAlignment="1">
      <alignment vertical="center"/>
    </xf>
    <xf numFmtId="0" fontId="4" fillId="2" borderId="5" xfId="55" applyFill="1" applyBorder="1" applyAlignment="1">
      <alignment horizontal="center" vertical="center"/>
    </xf>
    <xf numFmtId="3" fontId="4" fillId="2" borderId="4" xfId="55" applyNumberFormat="1" applyFill="1" applyBorder="1" applyAlignment="1">
      <alignment vertical="center"/>
    </xf>
    <xf numFmtId="3" fontId="4" fillId="2" borderId="40" xfId="55" applyNumberFormat="1" applyFill="1" applyBorder="1" applyAlignment="1">
      <alignment vertical="center"/>
    </xf>
    <xf numFmtId="0" fontId="4" fillId="0" borderId="5" xfId="55" applyBorder="1" applyAlignment="1">
      <alignment horizontal="center" vertical="center" wrapText="1"/>
    </xf>
    <xf numFmtId="0" fontId="4" fillId="6" borderId="4" xfId="55" applyFill="1" applyBorder="1" applyAlignment="1">
      <alignment horizontal="center" vertical="center"/>
    </xf>
    <xf numFmtId="3" fontId="4" fillId="6" borderId="21" xfId="55" applyNumberFormat="1" applyFill="1" applyBorder="1" applyAlignment="1">
      <alignment vertical="center"/>
    </xf>
    <xf numFmtId="3" fontId="4" fillId="6" borderId="22" xfId="55" applyNumberFormat="1" applyFill="1" applyBorder="1" applyAlignment="1">
      <alignment vertical="center"/>
    </xf>
    <xf numFmtId="3" fontId="4" fillId="6" borderId="15" xfId="55" applyNumberFormat="1" applyFill="1" applyBorder="1" applyAlignment="1">
      <alignment vertical="center"/>
    </xf>
    <xf numFmtId="0" fontId="4" fillId="6" borderId="39" xfId="55" applyFill="1" applyBorder="1" applyAlignment="1">
      <alignment horizontal="center" vertical="center"/>
    </xf>
    <xf numFmtId="0" fontId="4" fillId="6" borderId="17" xfId="55" applyFill="1" applyBorder="1" applyAlignment="1">
      <alignment horizontal="center" vertical="center"/>
    </xf>
    <xf numFmtId="0" fontId="4" fillId="2" borderId="12" xfId="55" applyFill="1" applyBorder="1" applyAlignment="1">
      <alignment horizontal="center" vertical="center"/>
    </xf>
    <xf numFmtId="0" fontId="4" fillId="0" borderId="12" xfId="55" applyBorder="1" applyAlignment="1">
      <alignment horizontal="center" vertical="center"/>
    </xf>
    <xf numFmtId="0" fontId="4" fillId="6" borderId="29" xfId="55" applyFill="1" applyBorder="1" applyAlignment="1">
      <alignment horizontal="center" vertical="center"/>
    </xf>
    <xf numFmtId="0" fontId="4" fillId="6" borderId="18" xfId="55" applyFill="1" applyBorder="1" applyAlignment="1">
      <alignment horizontal="center" vertical="center"/>
    </xf>
    <xf numFmtId="3" fontId="4" fillId="2" borderId="12" xfId="55" applyNumberFormat="1" applyFill="1" applyBorder="1" applyAlignment="1">
      <alignment vertical="center"/>
    </xf>
    <xf numFmtId="3" fontId="4" fillId="30" borderId="5" xfId="55" applyNumberFormat="1" applyFill="1" applyBorder="1" applyAlignment="1">
      <alignment vertical="center"/>
    </xf>
    <xf numFmtId="3" fontId="4" fillId="30" borderId="9" xfId="55" applyNumberFormat="1" applyFill="1" applyBorder="1" applyAlignment="1">
      <alignment vertical="center"/>
    </xf>
    <xf numFmtId="0" fontId="4" fillId="5" borderId="5" xfId="55" applyFill="1" applyBorder="1" applyAlignment="1" applyProtection="1">
      <alignment horizontal="center" vertical="center"/>
      <protection locked="0"/>
    </xf>
    <xf numFmtId="0" fontId="4" fillId="5" borderId="6" xfId="55" applyFill="1" applyBorder="1" applyAlignment="1" applyProtection="1">
      <alignment horizontal="center" vertical="center"/>
      <protection locked="0"/>
    </xf>
    <xf numFmtId="0" fontId="4" fillId="5" borderId="4" xfId="55" applyFill="1" applyBorder="1" applyAlignment="1" applyProtection="1">
      <alignment horizontal="center" vertical="center"/>
      <protection locked="0"/>
    </xf>
    <xf numFmtId="0" fontId="4" fillId="5" borderId="12" xfId="55" applyFill="1" applyBorder="1" applyAlignment="1" applyProtection="1">
      <alignment horizontal="center" vertical="center"/>
      <protection locked="0"/>
    </xf>
    <xf numFmtId="3" fontId="4" fillId="5" borderId="40" xfId="55" applyNumberFormat="1" applyFill="1" applyBorder="1" applyAlignment="1" applyProtection="1">
      <alignment vertical="center"/>
      <protection locked="0"/>
    </xf>
    <xf numFmtId="3" fontId="4" fillId="5" borderId="12" xfId="55" applyNumberFormat="1" applyFill="1" applyBorder="1" applyAlignment="1" applyProtection="1">
      <alignment vertical="center"/>
      <protection locked="0"/>
    </xf>
    <xf numFmtId="3" fontId="4" fillId="5" borderId="41" xfId="55" applyNumberFormat="1" applyFill="1" applyBorder="1" applyAlignment="1" applyProtection="1">
      <alignment vertical="center"/>
      <protection locked="0"/>
    </xf>
    <xf numFmtId="177" fontId="4" fillId="5" borderId="4" xfId="55" applyNumberFormat="1" applyFill="1" applyBorder="1" applyAlignment="1">
      <alignment vertical="center"/>
    </xf>
    <xf numFmtId="178" fontId="4" fillId="5" borderId="4" xfId="55" applyNumberFormat="1" applyFill="1" applyBorder="1" applyAlignment="1">
      <alignment vertical="center"/>
    </xf>
    <xf numFmtId="178" fontId="4" fillId="5" borderId="12" xfId="55" applyNumberFormat="1" applyFill="1" applyBorder="1" applyAlignment="1">
      <alignment vertical="center"/>
    </xf>
    <xf numFmtId="179" fontId="4" fillId="30" borderId="5" xfId="55" applyNumberFormat="1" applyFill="1" applyBorder="1" applyAlignment="1">
      <alignment vertical="center"/>
    </xf>
    <xf numFmtId="0" fontId="6" fillId="29" borderId="4" xfId="55" applyFont="1" applyFill="1" applyBorder="1" applyAlignment="1">
      <alignment horizontal="center" vertical="center" wrapText="1"/>
    </xf>
    <xf numFmtId="0" fontId="35" fillId="0" borderId="0" xfId="0" applyFont="1">
      <alignment vertical="center"/>
    </xf>
    <xf numFmtId="0" fontId="35" fillId="0" borderId="5" xfId="0" applyFont="1" applyBorder="1">
      <alignment vertical="center"/>
    </xf>
    <xf numFmtId="0" fontId="35" fillId="0" borderId="6" xfId="0" applyFont="1" applyBorder="1">
      <alignment vertical="center"/>
    </xf>
    <xf numFmtId="0" fontId="35" fillId="4" borderId="0" xfId="0" applyFont="1" applyFill="1">
      <alignment vertical="center"/>
    </xf>
    <xf numFmtId="0" fontId="35" fillId="4" borderId="39" xfId="0" applyFont="1" applyFill="1" applyBorder="1" applyAlignment="1">
      <alignment horizontal="centerContinuous" vertical="center"/>
    </xf>
    <xf numFmtId="0" fontId="35" fillId="4" borderId="38" xfId="0" applyFont="1" applyFill="1" applyBorder="1" applyAlignment="1">
      <alignment horizontal="centerContinuous" vertical="center"/>
    </xf>
    <xf numFmtId="0" fontId="35" fillId="4" borderId="17" xfId="0" applyFont="1" applyFill="1" applyBorder="1" applyAlignment="1">
      <alignment horizontal="centerContinuous" vertical="center"/>
    </xf>
    <xf numFmtId="0" fontId="35" fillId="4" borderId="21" xfId="0" applyFont="1" applyFill="1" applyBorder="1">
      <alignment vertical="center"/>
    </xf>
    <xf numFmtId="0" fontId="35" fillId="4" borderId="22" xfId="0" applyFont="1" applyFill="1" applyBorder="1">
      <alignment vertical="center"/>
    </xf>
    <xf numFmtId="0" fontId="35" fillId="4" borderId="14" xfId="0" applyFont="1" applyFill="1" applyBorder="1">
      <alignment vertical="center"/>
    </xf>
    <xf numFmtId="0" fontId="35" fillId="4" borderId="27" xfId="0" applyFont="1" applyFill="1" applyBorder="1" applyAlignment="1">
      <alignment horizontal="centerContinuous" vertical="center"/>
    </xf>
    <xf numFmtId="0" fontId="35" fillId="4" borderId="4" xfId="0" applyFont="1" applyFill="1" applyBorder="1">
      <alignment vertical="center"/>
    </xf>
    <xf numFmtId="0" fontId="35" fillId="4" borderId="6" xfId="0" applyFont="1" applyFill="1" applyBorder="1">
      <alignment vertical="center"/>
    </xf>
    <xf numFmtId="38" fontId="35" fillId="4" borderId="6" xfId="1" applyFont="1" applyFill="1" applyBorder="1" applyAlignment="1">
      <alignment horizontal="center" vertical="center"/>
    </xf>
    <xf numFmtId="0" fontId="36" fillId="4" borderId="6" xfId="0" applyFont="1" applyFill="1" applyBorder="1" applyAlignment="1" applyProtection="1">
      <alignment horizontal="center" vertical="center" shrinkToFit="1"/>
      <protection locked="0"/>
    </xf>
    <xf numFmtId="38" fontId="36" fillId="4" borderId="6" xfId="1" applyFont="1" applyFill="1" applyBorder="1" applyAlignment="1" applyProtection="1">
      <alignment horizontal="center" vertical="center" shrinkToFit="1"/>
      <protection locked="0"/>
    </xf>
    <xf numFmtId="0" fontId="35" fillId="4" borderId="5" xfId="0" applyFont="1" applyFill="1" applyBorder="1">
      <alignment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6" fillId="4" borderId="4" xfId="0" applyFont="1" applyFill="1" applyBorder="1" applyAlignment="1" applyProtection="1">
      <alignment horizontal="center" vertical="center" shrinkToFit="1"/>
      <protection locked="0"/>
    </xf>
    <xf numFmtId="0" fontId="35" fillId="0" borderId="0" xfId="0" applyFont="1" applyAlignment="1">
      <alignment horizontal="center" vertical="center" shrinkToFit="1"/>
    </xf>
    <xf numFmtId="0" fontId="35" fillId="4" borderId="32" xfId="0" applyFont="1" applyFill="1" applyBorder="1" applyAlignment="1">
      <alignment horizontal="center" vertical="center" shrinkToFit="1"/>
    </xf>
    <xf numFmtId="0" fontId="35" fillId="4" borderId="51" xfId="0" applyFont="1" applyFill="1" applyBorder="1" applyAlignment="1">
      <alignment horizontal="center" vertical="center" shrinkToFit="1"/>
    </xf>
    <xf numFmtId="0" fontId="35" fillId="4" borderId="33" xfId="0" applyFont="1" applyFill="1" applyBorder="1" applyAlignment="1">
      <alignment horizontal="center" vertical="center" shrinkToFit="1"/>
    </xf>
    <xf numFmtId="0" fontId="35" fillId="4" borderId="0" xfId="0" applyFont="1" applyFill="1" applyAlignment="1">
      <alignment horizontal="center" vertical="center" shrinkToFit="1"/>
    </xf>
    <xf numFmtId="0" fontId="35" fillId="4" borderId="24" xfId="0" applyFont="1" applyFill="1" applyBorder="1" applyAlignment="1">
      <alignment horizontal="center" vertical="center" shrinkToFit="1"/>
    </xf>
    <xf numFmtId="0" fontId="35" fillId="4" borderId="4" xfId="0" applyFont="1" applyFill="1" applyBorder="1" applyAlignment="1">
      <alignment horizontal="center" vertical="center" shrinkToFit="1"/>
    </xf>
    <xf numFmtId="0" fontId="35" fillId="4" borderId="27" xfId="0" applyFont="1" applyFill="1" applyBorder="1" applyAlignment="1">
      <alignment horizontal="center" vertical="center" shrinkToFit="1"/>
    </xf>
    <xf numFmtId="38" fontId="35" fillId="4" borderId="4" xfId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35" fillId="4" borderId="39" xfId="0" applyFont="1" applyFill="1" applyBorder="1">
      <alignment vertical="center"/>
    </xf>
    <xf numFmtId="0" fontId="35" fillId="4" borderId="51" xfId="0" applyFont="1" applyFill="1" applyBorder="1">
      <alignment vertical="center"/>
    </xf>
    <xf numFmtId="0" fontId="35" fillId="0" borderId="21" xfId="0" applyFont="1" applyBorder="1">
      <alignment vertical="center"/>
    </xf>
    <xf numFmtId="0" fontId="35" fillId="0" borderId="14" xfId="0" applyFont="1" applyBorder="1">
      <alignment vertical="center"/>
    </xf>
    <xf numFmtId="0" fontId="35" fillId="4" borderId="53" xfId="0" applyFont="1" applyFill="1" applyBorder="1" applyAlignment="1">
      <alignment horizontal="centerContinuous" vertical="center"/>
    </xf>
    <xf numFmtId="0" fontId="35" fillId="4" borderId="35" xfId="0" applyFont="1" applyFill="1" applyBorder="1" applyAlignment="1">
      <alignment horizontal="centerContinuous" vertical="center"/>
    </xf>
    <xf numFmtId="0" fontId="35" fillId="4" borderId="34" xfId="0" applyFont="1" applyFill="1" applyBorder="1" applyAlignment="1">
      <alignment horizontal="centerContinuous" vertical="center"/>
    </xf>
    <xf numFmtId="38" fontId="35" fillId="4" borderId="16" xfId="1" applyFont="1" applyFill="1" applyBorder="1" applyAlignment="1">
      <alignment horizontal="center" vertical="center" shrinkToFit="1"/>
    </xf>
    <xf numFmtId="38" fontId="35" fillId="4" borderId="54" xfId="1" applyFont="1" applyFill="1" applyBorder="1" applyAlignment="1">
      <alignment horizontal="center" vertical="center" shrinkToFit="1"/>
    </xf>
    <xf numFmtId="38" fontId="35" fillId="4" borderId="25" xfId="1" applyFont="1" applyFill="1" applyBorder="1" applyAlignment="1">
      <alignment horizontal="center" vertical="center"/>
    </xf>
    <xf numFmtId="38" fontId="35" fillId="4" borderId="7" xfId="1" applyFont="1" applyFill="1" applyBorder="1" applyAlignment="1">
      <alignment horizontal="center" vertical="center"/>
    </xf>
    <xf numFmtId="0" fontId="35" fillId="0" borderId="2" xfId="0" applyFont="1" applyBorder="1">
      <alignment vertical="center"/>
    </xf>
    <xf numFmtId="0" fontId="35" fillId="0" borderId="12" xfId="0" applyFont="1" applyBorder="1">
      <alignment vertical="center"/>
    </xf>
    <xf numFmtId="0" fontId="35" fillId="0" borderId="8" xfId="0" applyFont="1" applyBorder="1">
      <alignment vertical="center"/>
    </xf>
    <xf numFmtId="0" fontId="36" fillId="4" borderId="17" xfId="0" applyFont="1" applyFill="1" applyBorder="1" applyAlignment="1" applyProtection="1">
      <alignment horizontal="center" vertical="center" shrinkToFit="1"/>
      <protection locked="0"/>
    </xf>
    <xf numFmtId="0" fontId="36" fillId="4" borderId="33" xfId="0" applyFont="1" applyFill="1" applyBorder="1" applyAlignment="1" applyProtection="1">
      <alignment horizontal="center" vertical="center" shrinkToFit="1"/>
      <protection locked="0"/>
    </xf>
    <xf numFmtId="0" fontId="35" fillId="4" borderId="53" xfId="0" applyFont="1" applyFill="1" applyBorder="1">
      <alignment vertical="center"/>
    </xf>
    <xf numFmtId="0" fontId="35" fillId="4" borderId="34" xfId="0" applyFont="1" applyFill="1" applyBorder="1">
      <alignment vertical="center"/>
    </xf>
    <xf numFmtId="0" fontId="35" fillId="4" borderId="16" xfId="0" applyFont="1" applyFill="1" applyBorder="1" applyAlignment="1">
      <alignment horizontal="center" vertical="center" shrinkToFit="1"/>
    </xf>
    <xf numFmtId="0" fontId="35" fillId="4" borderId="54" xfId="0" applyFont="1" applyFill="1" applyBorder="1" applyAlignment="1">
      <alignment horizontal="center" vertical="center" shrinkToFit="1"/>
    </xf>
    <xf numFmtId="0" fontId="40" fillId="0" borderId="0" xfId="0" applyFont="1" applyAlignment="1">
      <alignment vertical="center" shrinkToFit="1"/>
    </xf>
    <xf numFmtId="0" fontId="35" fillId="0" borderId="0" xfId="0" applyFont="1" applyAlignment="1">
      <alignment horizontal="center" vertical="center"/>
    </xf>
    <xf numFmtId="0" fontId="35" fillId="31" borderId="21" xfId="0" applyFont="1" applyFill="1" applyBorder="1">
      <alignment vertical="center"/>
    </xf>
    <xf numFmtId="0" fontId="35" fillId="31" borderId="22" xfId="0" applyFont="1" applyFill="1" applyBorder="1">
      <alignment vertical="center"/>
    </xf>
    <xf numFmtId="0" fontId="35" fillId="31" borderId="14" xfId="0" applyFont="1" applyFill="1" applyBorder="1">
      <alignment vertical="center"/>
    </xf>
    <xf numFmtId="0" fontId="35" fillId="31" borderId="5" xfId="0" applyFont="1" applyFill="1" applyBorder="1">
      <alignment vertical="center"/>
    </xf>
    <xf numFmtId="9" fontId="35" fillId="0" borderId="5" xfId="0" applyNumberFormat="1" applyFont="1" applyBorder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shrinkToFit="1"/>
    </xf>
    <xf numFmtId="0" fontId="13" fillId="0" borderId="0" xfId="0" applyFont="1" applyAlignment="1">
      <alignment horizontal="left" vertical="center" shrinkToFit="1"/>
    </xf>
    <xf numFmtId="0" fontId="40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40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39" fillId="0" borderId="0" xfId="0" applyFont="1" applyAlignment="1">
      <alignment horizontal="center" shrinkToFit="1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5" fillId="3" borderId="5" xfId="0" applyFont="1" applyFill="1" applyBorder="1">
      <alignment vertical="center"/>
    </xf>
    <xf numFmtId="0" fontId="15" fillId="3" borderId="4" xfId="0" applyFont="1" applyFill="1" applyBorder="1">
      <alignment vertical="center"/>
    </xf>
    <xf numFmtId="0" fontId="1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0" fontId="0" fillId="33" borderId="1" xfId="0" applyFill="1" applyBorder="1" applyAlignment="1" applyProtection="1">
      <alignment horizontal="center" vertical="center" shrinkToFit="1"/>
      <protection locked="0"/>
    </xf>
    <xf numFmtId="0" fontId="0" fillId="33" borderId="9" xfId="0" applyFill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33" borderId="3" xfId="0" applyFill="1" applyBorder="1" applyAlignment="1" applyProtection="1">
      <alignment horizontal="center" vertical="center" shrinkToFit="1"/>
      <protection locked="0"/>
    </xf>
    <xf numFmtId="0" fontId="0" fillId="33" borderId="5" xfId="0" applyFill="1" applyBorder="1" applyAlignment="1" applyProtection="1">
      <alignment horizontal="center" vertical="center" shrinkToFit="1"/>
      <protection locked="0"/>
    </xf>
    <xf numFmtId="0" fontId="43" fillId="0" borderId="4" xfId="0" applyFont="1" applyBorder="1" applyAlignment="1">
      <alignment horizontal="left" vertical="center" indent="1" shrinkToFit="1"/>
    </xf>
    <xf numFmtId="0" fontId="0" fillId="33" borderId="55" xfId="0" applyFill="1" applyBorder="1" applyAlignment="1" applyProtection="1">
      <alignment horizontal="left" vertical="center" indent="1" shrinkToFit="1"/>
      <protection locked="0"/>
    </xf>
    <xf numFmtId="0" fontId="0" fillId="0" borderId="22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>
      <alignment vertical="center" shrinkToFit="1"/>
    </xf>
    <xf numFmtId="0" fontId="0" fillId="33" borderId="2" xfId="0" applyFill="1" applyBorder="1" applyAlignment="1" applyProtection="1">
      <alignment horizontal="center" vertical="center" shrinkToFit="1"/>
      <protection locked="0"/>
    </xf>
    <xf numFmtId="0" fontId="0" fillId="33" borderId="12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33" borderId="1" xfId="0" applyFill="1" applyBorder="1" applyAlignment="1" applyProtection="1">
      <alignment vertical="center" shrinkToFit="1"/>
      <protection locked="0"/>
    </xf>
    <xf numFmtId="0" fontId="0" fillId="33" borderId="2" xfId="0" applyFill="1" applyBorder="1" applyAlignment="1" applyProtection="1">
      <alignment vertical="center" shrinkToFit="1"/>
      <protection locked="0"/>
    </xf>
    <xf numFmtId="0" fontId="44" fillId="0" borderId="0" xfId="0" applyFont="1">
      <alignment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33" borderId="58" xfId="0" applyFill="1" applyBorder="1" applyAlignment="1">
      <alignment horizontal="center" vertical="center" shrinkToFit="1"/>
    </xf>
    <xf numFmtId="0" fontId="0" fillId="33" borderId="59" xfId="0" applyFill="1" applyBorder="1" applyAlignment="1">
      <alignment horizontal="center" vertical="center" shrinkToFit="1"/>
    </xf>
    <xf numFmtId="0" fontId="0" fillId="33" borderId="61" xfId="0" applyFill="1" applyBorder="1" applyAlignment="1">
      <alignment horizontal="center" vertical="center" shrinkToFit="1"/>
    </xf>
    <xf numFmtId="0" fontId="0" fillId="32" borderId="58" xfId="0" applyFill="1" applyBorder="1" applyAlignment="1">
      <alignment horizontal="center" vertical="center" shrinkToFit="1"/>
    </xf>
    <xf numFmtId="0" fontId="0" fillId="32" borderId="59" xfId="0" applyFill="1" applyBorder="1" applyAlignment="1">
      <alignment horizontal="center" vertical="center" shrinkToFit="1"/>
    </xf>
    <xf numFmtId="0" fontId="0" fillId="32" borderId="60" xfId="0" applyFill="1" applyBorder="1" applyAlignment="1">
      <alignment horizontal="center" vertical="center" shrinkToFit="1"/>
    </xf>
    <xf numFmtId="0" fontId="41" fillId="0" borderId="32" xfId="0" applyFont="1" applyBorder="1" applyAlignment="1">
      <alignment vertical="center" shrinkToFit="1"/>
    </xf>
    <xf numFmtId="0" fontId="0" fillId="32" borderId="14" xfId="0" applyFill="1" applyBorder="1" applyAlignment="1">
      <alignment horizontal="center" vertical="center" shrinkToFit="1"/>
    </xf>
    <xf numFmtId="0" fontId="0" fillId="32" borderId="17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39" fillId="0" borderId="0" xfId="0" applyFont="1" applyAlignment="1">
      <alignment horizontal="center" shrinkToFit="1"/>
    </xf>
    <xf numFmtId="0" fontId="0" fillId="0" borderId="5" xfId="0" applyBorder="1" applyAlignment="1">
      <alignment horizontal="left" vertical="center" indent="1" shrinkToFit="1"/>
    </xf>
    <xf numFmtId="0" fontId="0" fillId="0" borderId="21" xfId="0" applyBorder="1" applyAlignment="1">
      <alignment horizontal="left" vertical="center" indent="1" shrinkToFit="1"/>
    </xf>
    <xf numFmtId="0" fontId="15" fillId="0" borderId="5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0" fontId="0" fillId="32" borderId="5" xfId="0" applyFill="1" applyBorder="1" applyAlignment="1">
      <alignment horizontal="center" vertical="center" shrinkToFit="1"/>
    </xf>
    <xf numFmtId="0" fontId="0" fillId="32" borderId="4" xfId="0" applyFill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3" fillId="0" borderId="32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33" borderId="9" xfId="0" applyFill="1" applyBorder="1" applyAlignment="1" applyProtection="1">
      <alignment horizontal="center" vertical="center" shrinkToFit="1"/>
      <protection locked="0"/>
    </xf>
    <xf numFmtId="0" fontId="0" fillId="33" borderId="10" xfId="0" applyFill="1" applyBorder="1" applyAlignment="1" applyProtection="1">
      <alignment horizontal="center" vertical="center" shrinkToFit="1"/>
      <protection locked="0"/>
    </xf>
    <xf numFmtId="0" fontId="0" fillId="32" borderId="28" xfId="0" applyFill="1" applyBorder="1" applyAlignment="1">
      <alignment horizontal="center" vertical="center" shrinkToFit="1"/>
    </xf>
    <xf numFmtId="0" fontId="0" fillId="32" borderId="33" xfId="0" applyFill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33" borderId="1" xfId="0" applyFill="1" applyBorder="1" applyAlignment="1" applyProtection="1">
      <alignment horizontal="left" vertical="center"/>
      <protection locked="0"/>
    </xf>
    <xf numFmtId="0" fontId="0" fillId="33" borderId="9" xfId="0" applyFill="1" applyBorder="1" applyAlignment="1" applyProtection="1">
      <alignment horizontal="left" vertical="center"/>
      <protection locked="0"/>
    </xf>
    <xf numFmtId="0" fontId="0" fillId="33" borderId="10" xfId="0" applyFill="1" applyBorder="1" applyAlignment="1" applyProtection="1">
      <alignment horizontal="left" vertical="center"/>
      <protection locked="0"/>
    </xf>
    <xf numFmtId="0" fontId="0" fillId="33" borderId="2" xfId="0" applyFill="1" applyBorder="1" applyAlignment="1">
      <alignment horizontal="left" vertical="center"/>
    </xf>
    <xf numFmtId="0" fontId="0" fillId="33" borderId="12" xfId="0" applyFill="1" applyBorder="1" applyAlignment="1">
      <alignment horizontal="left" vertical="center"/>
    </xf>
    <xf numFmtId="0" fontId="0" fillId="33" borderId="8" xfId="0" applyFill="1" applyBorder="1" applyAlignment="1">
      <alignment horizontal="left" vertical="center"/>
    </xf>
    <xf numFmtId="0" fontId="0" fillId="32" borderId="21" xfId="0" applyFill="1" applyBorder="1" applyAlignment="1">
      <alignment horizontal="center" vertical="center" shrinkToFit="1"/>
    </xf>
    <xf numFmtId="0" fontId="0" fillId="32" borderId="39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4" xfId="55" applyBorder="1" applyAlignment="1">
      <alignment horizontal="center" vertical="center"/>
    </xf>
    <xf numFmtId="0" fontId="4" fillId="0" borderId="24" xfId="55" applyBorder="1" applyAlignment="1">
      <alignment horizontal="center" vertical="center"/>
    </xf>
    <xf numFmtId="0" fontId="4" fillId="0" borderId="6" xfId="55" applyBorder="1" applyAlignment="1">
      <alignment horizontal="center" vertical="center"/>
    </xf>
    <xf numFmtId="0" fontId="4" fillId="0" borderId="21" xfId="55" applyBorder="1" applyAlignment="1">
      <alignment horizontal="center" vertical="center"/>
    </xf>
    <xf numFmtId="0" fontId="4" fillId="0" borderId="14" xfId="55" applyBorder="1" applyAlignment="1">
      <alignment horizontal="center" vertical="center"/>
    </xf>
    <xf numFmtId="0" fontId="4" fillId="0" borderId="4" xfId="55" applyBorder="1" applyAlignment="1">
      <alignment horizontal="center" vertical="center" wrapText="1"/>
    </xf>
    <xf numFmtId="0" fontId="4" fillId="0" borderId="24" xfId="55" applyBorder="1" applyAlignment="1">
      <alignment horizontal="center" vertical="center" wrapText="1"/>
    </xf>
    <xf numFmtId="0" fontId="4" fillId="0" borderId="11" xfId="55" applyBorder="1" applyAlignment="1">
      <alignment horizontal="center" vertical="center" wrapText="1"/>
    </xf>
    <xf numFmtId="0" fontId="4" fillId="0" borderId="22" xfId="55" applyBorder="1" applyAlignment="1">
      <alignment horizontal="center" vertical="center"/>
    </xf>
    <xf numFmtId="0" fontId="4" fillId="0" borderId="30" xfId="55" applyBorder="1" applyAlignment="1">
      <alignment horizontal="center" vertical="center"/>
    </xf>
    <xf numFmtId="0" fontId="4" fillId="0" borderId="31" xfId="55" applyBorder="1" applyAlignment="1">
      <alignment horizontal="center" vertical="center"/>
    </xf>
    <xf numFmtId="0" fontId="4" fillId="0" borderId="19" xfId="55" applyBorder="1" applyAlignment="1">
      <alignment horizontal="center" vertical="center"/>
    </xf>
    <xf numFmtId="0" fontId="0" fillId="5" borderId="21" xfId="55" applyFont="1" applyFill="1" applyBorder="1" applyAlignment="1" applyProtection="1">
      <alignment horizontal="center" vertical="center" wrapText="1"/>
      <protection locked="0"/>
    </xf>
    <xf numFmtId="0" fontId="4" fillId="5" borderId="14" xfId="55" applyFill="1" applyBorder="1" applyAlignment="1" applyProtection="1">
      <alignment horizontal="center" vertical="center" wrapText="1"/>
      <protection locked="0"/>
    </xf>
    <xf numFmtId="0" fontId="4" fillId="29" borderId="21" xfId="55" applyFill="1" applyBorder="1" applyAlignment="1">
      <alignment horizontal="left" vertical="center" shrinkToFit="1"/>
    </xf>
    <xf numFmtId="0" fontId="4" fillId="29" borderId="14" xfId="55" applyFill="1" applyBorder="1" applyAlignment="1">
      <alignment horizontal="left" vertical="center" shrinkToFit="1"/>
    </xf>
    <xf numFmtId="0" fontId="33" fillId="0" borderId="23" xfId="55" applyFont="1" applyBorder="1" applyAlignment="1">
      <alignment vertical="center" wrapText="1"/>
    </xf>
    <xf numFmtId="0" fontId="33" fillId="0" borderId="24" xfId="55" applyFont="1" applyBorder="1" applyAlignment="1">
      <alignment vertical="center" wrapText="1"/>
    </xf>
    <xf numFmtId="0" fontId="33" fillId="0" borderId="11" xfId="55" applyFont="1" applyBorder="1" applyAlignment="1">
      <alignment vertical="center" wrapText="1"/>
    </xf>
    <xf numFmtId="0" fontId="4" fillId="29" borderId="20" xfId="55" applyFill="1" applyBorder="1" applyAlignment="1">
      <alignment horizontal="left" vertical="center" shrinkToFit="1"/>
    </xf>
    <xf numFmtId="0" fontId="4" fillId="29" borderId="13" xfId="55" applyFill="1" applyBorder="1" applyAlignment="1">
      <alignment horizontal="left" vertical="center" shrinkToFit="1"/>
    </xf>
    <xf numFmtId="0" fontId="4" fillId="0" borderId="6" xfId="55" applyBorder="1" applyAlignment="1">
      <alignment horizontal="center" vertical="center" wrapText="1"/>
    </xf>
    <xf numFmtId="0" fontId="0" fillId="5" borderId="14" xfId="55" applyFont="1" applyFill="1" applyBorder="1" applyAlignment="1" applyProtection="1">
      <alignment horizontal="center" vertical="center" wrapText="1"/>
      <protection locked="0"/>
    </xf>
    <xf numFmtId="0" fontId="4" fillId="29" borderId="30" xfId="55" applyFill="1" applyBorder="1" applyAlignment="1">
      <alignment horizontal="center" vertical="center"/>
    </xf>
    <xf numFmtId="0" fontId="4" fillId="29" borderId="19" xfId="55" applyFill="1" applyBorder="1" applyAlignment="1">
      <alignment horizontal="center" vertical="center"/>
    </xf>
    <xf numFmtId="0" fontId="4" fillId="0" borderId="11" xfId="55" applyBorder="1" applyAlignment="1">
      <alignment horizontal="center" vertical="center"/>
    </xf>
    <xf numFmtId="0" fontId="0" fillId="33" borderId="56" xfId="0" applyFill="1" applyBorder="1" applyAlignment="1" applyProtection="1">
      <alignment vertical="center" shrinkToFit="1"/>
      <protection locked="0"/>
    </xf>
    <xf numFmtId="0" fontId="0" fillId="33" borderId="15" xfId="0" applyFill="1" applyBorder="1" applyAlignment="1" applyProtection="1">
      <alignment vertical="center" shrinkToFit="1"/>
      <protection locked="0"/>
    </xf>
    <xf numFmtId="0" fontId="0" fillId="33" borderId="57" xfId="0" applyFill="1" applyBorder="1" applyAlignment="1" applyProtection="1">
      <alignment vertical="center" shrinkToFit="1"/>
      <protection locked="0"/>
    </xf>
    <xf numFmtId="0" fontId="0" fillId="33" borderId="2" xfId="0" applyFill="1" applyBorder="1" applyAlignment="1" applyProtection="1">
      <alignment horizontal="left" vertical="center"/>
      <protection locked="0"/>
    </xf>
    <xf numFmtId="0" fontId="0" fillId="33" borderId="12" xfId="0" applyFill="1" applyBorder="1" applyAlignment="1" applyProtection="1">
      <alignment horizontal="left" vertical="center"/>
      <protection locked="0"/>
    </xf>
    <xf numFmtId="0" fontId="0" fillId="33" borderId="8" xfId="0" applyFill="1" applyBorder="1" applyAlignment="1" applyProtection="1">
      <alignment horizontal="left" vertical="center"/>
      <protection locked="0"/>
    </xf>
    <xf numFmtId="0" fontId="0" fillId="32" borderId="5" xfId="0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15" fillId="0" borderId="5" xfId="0" applyFont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vertical="center" shrinkToFit="1"/>
    </xf>
    <xf numFmtId="0" fontId="0" fillId="0" borderId="21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left" vertical="center" indent="1" shrinkToFit="1"/>
    </xf>
    <xf numFmtId="0" fontId="43" fillId="0" borderId="4" xfId="0" applyFont="1" applyBorder="1" applyAlignment="1" applyProtection="1">
      <alignment horizontal="left" vertical="center" indent="1" shrinkToFit="1"/>
    </xf>
    <xf numFmtId="0" fontId="0" fillId="0" borderId="21" xfId="0" applyBorder="1" applyAlignment="1" applyProtection="1">
      <alignment horizontal="left" vertical="center" indent="1" shrinkToFit="1"/>
    </xf>
    <xf numFmtId="0" fontId="0" fillId="33" borderId="55" xfId="0" applyFill="1" applyBorder="1" applyAlignment="1" applyProtection="1">
      <alignment horizontal="left" vertical="center" indent="1" shrinkToFit="1"/>
    </xf>
    <xf numFmtId="0" fontId="0" fillId="0" borderId="22" xfId="0" applyBorder="1" applyAlignment="1" applyProtection="1">
      <alignment horizontal="center" vertical="center" shrinkToFit="1"/>
    </xf>
    <xf numFmtId="0" fontId="15" fillId="0" borderId="5" xfId="0" applyFont="1" applyBorder="1" applyAlignment="1" applyProtection="1">
      <alignment horizontal="center" vertical="center" wrapText="1" shrinkToFit="1"/>
    </xf>
    <xf numFmtId="0" fontId="0" fillId="0" borderId="6" xfId="0" applyBorder="1" applyAlignment="1" applyProtection="1">
      <alignment horizontal="left" vertical="center" shrinkToFi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vertical="center" shrinkToFit="1"/>
    </xf>
    <xf numFmtId="0" fontId="0" fillId="33" borderId="58" xfId="0" applyFill="1" applyBorder="1" applyAlignment="1" applyProtection="1">
      <alignment horizontal="center" vertical="center" shrinkToFit="1"/>
    </xf>
    <xf numFmtId="0" fontId="0" fillId="33" borderId="59" xfId="0" applyFill="1" applyBorder="1" applyAlignment="1" applyProtection="1">
      <alignment horizontal="center" vertical="center" shrinkToFit="1"/>
    </xf>
    <xf numFmtId="0" fontId="0" fillId="33" borderId="61" xfId="0" applyFill="1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left" vertical="center"/>
    </xf>
    <xf numFmtId="0" fontId="15" fillId="3" borderId="5" xfId="0" applyFont="1" applyFill="1" applyBorder="1" applyProtection="1">
      <alignment vertical="center"/>
    </xf>
    <xf numFmtId="0" fontId="0" fillId="0" borderId="21" xfId="0" applyBorder="1" applyAlignment="1" applyProtection="1">
      <alignment horizontal="left" vertical="center"/>
    </xf>
    <xf numFmtId="0" fontId="15" fillId="3" borderId="4" xfId="0" applyFont="1" applyFill="1" applyBorder="1" applyProtection="1">
      <alignment vertical="center"/>
    </xf>
    <xf numFmtId="0" fontId="15" fillId="0" borderId="5" xfId="0" applyFont="1" applyBorder="1" applyAlignment="1" applyProtection="1">
      <alignment horizontal="left" vertical="center" shrinkToFit="1"/>
    </xf>
    <xf numFmtId="0" fontId="0" fillId="0" borderId="14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33" borderId="12" xfId="0" applyFill="1" applyBorder="1" applyAlignment="1" applyProtection="1">
      <alignment horizontal="center" vertical="center" shrinkToFit="1"/>
      <protection locked="0"/>
    </xf>
    <xf numFmtId="0" fontId="0" fillId="33" borderId="8" xfId="0" applyFill="1" applyBorder="1" applyAlignment="1" applyProtection="1">
      <alignment horizontal="center" vertical="center" shrinkToFit="1"/>
      <protection locked="0"/>
    </xf>
  </cellXfs>
  <cellStyles count="70">
    <cellStyle name="20% - アクセント 1 2" xfId="8" xr:uid="{00000000-0005-0000-0000-000000000000}"/>
    <cellStyle name="20% - アクセント 2 2" xfId="9" xr:uid="{00000000-0005-0000-0000-000001000000}"/>
    <cellStyle name="20% - アクセント 3 2" xfId="10" xr:uid="{00000000-0005-0000-0000-000002000000}"/>
    <cellStyle name="20% - アクセント 4 2" xfId="11" xr:uid="{00000000-0005-0000-0000-000003000000}"/>
    <cellStyle name="20% - アクセント 5 2" xfId="12" xr:uid="{00000000-0005-0000-0000-000004000000}"/>
    <cellStyle name="20% - アクセント 6 2" xfId="13" xr:uid="{00000000-0005-0000-0000-000005000000}"/>
    <cellStyle name="40% - アクセント 1 2" xfId="14" xr:uid="{00000000-0005-0000-0000-000006000000}"/>
    <cellStyle name="40% - アクセント 2 2" xfId="15" xr:uid="{00000000-0005-0000-0000-000007000000}"/>
    <cellStyle name="40% - アクセント 3 2" xfId="16" xr:uid="{00000000-0005-0000-0000-000008000000}"/>
    <cellStyle name="40% - アクセント 4 2" xfId="17" xr:uid="{00000000-0005-0000-0000-000009000000}"/>
    <cellStyle name="40% - アクセント 5 2" xfId="18" xr:uid="{00000000-0005-0000-0000-00000A000000}"/>
    <cellStyle name="40% - アクセント 6 2" xfId="19" xr:uid="{00000000-0005-0000-0000-00000B000000}"/>
    <cellStyle name="60% - アクセント 1 2" xfId="20" xr:uid="{00000000-0005-0000-0000-00000C000000}"/>
    <cellStyle name="60% - アクセント 2 2" xfId="21" xr:uid="{00000000-0005-0000-0000-00000D000000}"/>
    <cellStyle name="60% - アクセント 3 2" xfId="22" xr:uid="{00000000-0005-0000-0000-00000E000000}"/>
    <cellStyle name="60% - アクセント 4 2" xfId="23" xr:uid="{00000000-0005-0000-0000-00000F000000}"/>
    <cellStyle name="60% - アクセント 5 2" xfId="24" xr:uid="{00000000-0005-0000-0000-000010000000}"/>
    <cellStyle name="60% - アクセント 6 2" xfId="25" xr:uid="{00000000-0005-0000-0000-000011000000}"/>
    <cellStyle name="アクセント 1 2" xfId="26" xr:uid="{00000000-0005-0000-0000-000012000000}"/>
    <cellStyle name="アクセント 2 2" xfId="27" xr:uid="{00000000-0005-0000-0000-000013000000}"/>
    <cellStyle name="アクセント 3 2" xfId="28" xr:uid="{00000000-0005-0000-0000-000014000000}"/>
    <cellStyle name="アクセント 4 2" xfId="29" xr:uid="{00000000-0005-0000-0000-000015000000}"/>
    <cellStyle name="アクセント 5 2" xfId="30" xr:uid="{00000000-0005-0000-0000-000016000000}"/>
    <cellStyle name="アクセント 6 2" xfId="31" xr:uid="{00000000-0005-0000-0000-000017000000}"/>
    <cellStyle name="スタイル 1" xfId="2" xr:uid="{00000000-0005-0000-0000-000018000000}"/>
    <cellStyle name="タイトル 2" xfId="32" xr:uid="{00000000-0005-0000-0000-000019000000}"/>
    <cellStyle name="チェック セル 2" xfId="33" xr:uid="{00000000-0005-0000-0000-00001A000000}"/>
    <cellStyle name="どちらでもない 2" xfId="34" xr:uid="{00000000-0005-0000-0000-00001B000000}"/>
    <cellStyle name="パーセント 2" xfId="62" xr:uid="{00000000-0005-0000-0000-00001D000000}"/>
    <cellStyle name="パーセント 3" xfId="61" xr:uid="{00000000-0005-0000-0000-00001E000000}"/>
    <cellStyle name="パーセント 3 2" xfId="65" xr:uid="{00000000-0005-0000-0000-00001F000000}"/>
    <cellStyle name="パーセント 3 3" xfId="68" xr:uid="{00000000-0005-0000-0000-000020000000}"/>
    <cellStyle name="メモ 2" xfId="35" xr:uid="{00000000-0005-0000-0000-000021000000}"/>
    <cellStyle name="リンク セル 2" xfId="36" xr:uid="{00000000-0005-0000-0000-000022000000}"/>
    <cellStyle name="悪い 2" xfId="37" xr:uid="{00000000-0005-0000-0000-000023000000}"/>
    <cellStyle name="計算 2" xfId="38" xr:uid="{00000000-0005-0000-0000-000024000000}"/>
    <cellStyle name="警告文 2" xfId="39" xr:uid="{00000000-0005-0000-0000-000025000000}"/>
    <cellStyle name="桁区切り" xfId="1" builtinId="6"/>
    <cellStyle name="桁区切り 2" xfId="3" xr:uid="{00000000-0005-0000-0000-000027000000}"/>
    <cellStyle name="桁区切り 2 2" xfId="41" xr:uid="{00000000-0005-0000-0000-000028000000}"/>
    <cellStyle name="桁区切り 3" xfId="40" xr:uid="{00000000-0005-0000-0000-000029000000}"/>
    <cellStyle name="桁区切り 4" xfId="57" xr:uid="{00000000-0005-0000-0000-00002A000000}"/>
    <cellStyle name="桁区切り 5" xfId="63" xr:uid="{00000000-0005-0000-0000-00002B000000}"/>
    <cellStyle name="桁区切り 5 2" xfId="66" xr:uid="{00000000-0005-0000-0000-00002C000000}"/>
    <cellStyle name="桁区切り 5 3" xfId="69" xr:uid="{00000000-0005-0000-0000-00002D000000}"/>
    <cellStyle name="見出し 1 2" xfId="42" xr:uid="{00000000-0005-0000-0000-00002E000000}"/>
    <cellStyle name="見出し 2 2" xfId="43" xr:uid="{00000000-0005-0000-0000-00002F000000}"/>
    <cellStyle name="見出し 3 2" xfId="44" xr:uid="{00000000-0005-0000-0000-000030000000}"/>
    <cellStyle name="見出し 4 2" xfId="45" xr:uid="{00000000-0005-0000-0000-000031000000}"/>
    <cellStyle name="集計 2" xfId="46" xr:uid="{00000000-0005-0000-0000-000032000000}"/>
    <cellStyle name="出力 2" xfId="47" xr:uid="{00000000-0005-0000-0000-000033000000}"/>
    <cellStyle name="説明文 2" xfId="48" xr:uid="{00000000-0005-0000-0000-000034000000}"/>
    <cellStyle name="通貨 2" xfId="59" xr:uid="{00000000-0005-0000-0000-000036000000}"/>
    <cellStyle name="入力 2" xfId="49" xr:uid="{00000000-0005-0000-0000-000037000000}"/>
    <cellStyle name="標準" xfId="0" builtinId="0"/>
    <cellStyle name="標準 10" xfId="56" xr:uid="{00000000-0005-0000-0000-000039000000}"/>
    <cellStyle name="標準 11" xfId="58" xr:uid="{00000000-0005-0000-0000-00003A000000}"/>
    <cellStyle name="標準 11 2" xfId="64" xr:uid="{00000000-0005-0000-0000-00003B000000}"/>
    <cellStyle name="標準 11 3" xfId="67" xr:uid="{00000000-0005-0000-0000-00003C000000}"/>
    <cellStyle name="標準 2" xfId="4" xr:uid="{00000000-0005-0000-0000-00003D000000}"/>
    <cellStyle name="標準 2 2" xfId="60" xr:uid="{00000000-0005-0000-0000-00003E000000}"/>
    <cellStyle name="標準 3" xfId="5" xr:uid="{00000000-0005-0000-0000-00003F000000}"/>
    <cellStyle name="標準 3 2" xfId="50" xr:uid="{00000000-0005-0000-0000-000040000000}"/>
    <cellStyle name="標準 4" xfId="6" xr:uid="{00000000-0005-0000-0000-000041000000}"/>
    <cellStyle name="標準 5" xfId="7" xr:uid="{00000000-0005-0000-0000-000042000000}"/>
    <cellStyle name="標準 6" xfId="51" xr:uid="{00000000-0005-0000-0000-000043000000}"/>
    <cellStyle name="標準 7" xfId="54" xr:uid="{00000000-0005-0000-0000-000044000000}"/>
    <cellStyle name="標準 8" xfId="53" xr:uid="{00000000-0005-0000-0000-000045000000}"/>
    <cellStyle name="標準 9" xfId="55" xr:uid="{00000000-0005-0000-0000-000046000000}"/>
    <cellStyle name="良い 2" xfId="52" xr:uid="{00000000-0005-0000-0000-000047000000}"/>
  </cellStyles>
  <dxfs count="0"/>
  <tableStyles count="0" defaultTableStyle="TableStyleMedium2" defaultPivotStyle="PivotStyleLight16"/>
  <colors>
    <mruColors>
      <color rgb="FFCCFFCC"/>
      <color rgb="FFCC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5519;&#26619;&#31080;&#35352;&#20837;&#35201;&#38936;!A42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5519;&#26619;&#31080;&#35352;&#20837;&#35201;&#38936;!A42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35519;&#26619;&#31080;&#35352;&#20837;&#35201;&#38936;!A42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5519;&#26619;&#31080;&#35352;&#20837;&#35201;&#38936;!A42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5519;&#26619;&#31080;&#35352;&#20837;&#35201;&#38936;!A4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4</xdr:row>
      <xdr:rowOff>47625</xdr:rowOff>
    </xdr:to>
    <xdr:sp macro="" textlink="">
      <xdr:nvSpPr>
        <xdr:cNvPr id="5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>
          <a:spLocks noChangeArrowheads="1"/>
        </xdr:cNvSpPr>
      </xdr:nvSpPr>
      <xdr:spPr bwMode="auto">
        <a:xfrm>
          <a:off x="3867150" y="409575"/>
          <a:ext cx="0" cy="590550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ffectLst>
          <a:prstShdw prst="shdw17" dist="17961" dir="2700000">
            <a:srgbClr xmlns:mc="http://schemas.openxmlformats.org/markup-compatibility/2006" xmlns:a14="http://schemas.microsoft.com/office/drawing/2010/main" val="737373" mc:Ignorable="a14" a14:legacySpreadsheetColorIndex="22">
              <a:gamma/>
              <a:shade val="60000"/>
              <a:invGamma/>
            </a:srgbClr>
          </a:prstShdw>
        </a:effectLst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調査票記入要領の説明へ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4</xdr:row>
      <xdr:rowOff>47625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5555D-7BA4-4E66-A0BB-BADF4117A48A}"/>
            </a:ext>
          </a:extLst>
        </xdr:cNvPr>
        <xdr:cNvSpPr>
          <a:spLocks noChangeArrowheads="1"/>
        </xdr:cNvSpPr>
      </xdr:nvSpPr>
      <xdr:spPr bwMode="auto">
        <a:xfrm>
          <a:off x="4200525" y="533400"/>
          <a:ext cx="0" cy="676275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ffectLst>
          <a:prstShdw prst="shdw17" dist="17961" dir="2700000">
            <a:srgbClr xmlns:mc="http://schemas.openxmlformats.org/markup-compatibility/2006" xmlns:a14="http://schemas.microsoft.com/office/drawing/2010/main" val="737373" mc:Ignorable="a14" a14:legacySpreadsheetColorIndex="22">
              <a:gamma/>
              <a:shade val="60000"/>
              <a:invGamma/>
            </a:srgbClr>
          </a:prstShdw>
        </a:effectLst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調査票記入要領の説明へ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4</xdr:row>
      <xdr:rowOff>47625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71F2A-F97B-4DC7-B82A-4945E9FF0786}"/>
            </a:ext>
          </a:extLst>
        </xdr:cNvPr>
        <xdr:cNvSpPr>
          <a:spLocks noChangeArrowheads="1"/>
        </xdr:cNvSpPr>
      </xdr:nvSpPr>
      <xdr:spPr bwMode="auto">
        <a:xfrm>
          <a:off x="4200525" y="533400"/>
          <a:ext cx="0" cy="676275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ffectLst>
          <a:prstShdw prst="shdw17" dist="17961" dir="2700000">
            <a:srgbClr xmlns:mc="http://schemas.openxmlformats.org/markup-compatibility/2006" xmlns:a14="http://schemas.microsoft.com/office/drawing/2010/main" val="737373" mc:Ignorable="a14" a14:legacySpreadsheetColorIndex="22">
              <a:gamma/>
              <a:shade val="60000"/>
              <a:invGamma/>
            </a:srgbClr>
          </a:prstShdw>
        </a:effectLst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調査票記入要領の説明へ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4</xdr:row>
      <xdr:rowOff>47625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0D43AF-81B4-404E-957D-26AE052F8E00}"/>
            </a:ext>
          </a:extLst>
        </xdr:cNvPr>
        <xdr:cNvSpPr>
          <a:spLocks noChangeArrowheads="1"/>
        </xdr:cNvSpPr>
      </xdr:nvSpPr>
      <xdr:spPr bwMode="auto">
        <a:xfrm>
          <a:off x="4200525" y="533400"/>
          <a:ext cx="0" cy="676275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ffectLst>
          <a:prstShdw prst="shdw17" dist="17961" dir="2700000">
            <a:srgbClr xmlns:mc="http://schemas.openxmlformats.org/markup-compatibility/2006" xmlns:a14="http://schemas.microsoft.com/office/drawing/2010/main" val="737373" mc:Ignorable="a14" a14:legacySpreadsheetColorIndex="22">
              <a:gamma/>
              <a:shade val="60000"/>
              <a:invGamma/>
            </a:srgbClr>
          </a:prstShdw>
        </a:effectLst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調査票記入要領の説明へ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6</xdr:col>
      <xdr:colOff>0</xdr:colOff>
      <xdr:row>4</xdr:row>
      <xdr:rowOff>47625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EF3A5-2FDB-4DFC-9B6A-A43185187B05}"/>
            </a:ext>
          </a:extLst>
        </xdr:cNvPr>
        <xdr:cNvSpPr>
          <a:spLocks noChangeArrowheads="1"/>
        </xdr:cNvSpPr>
      </xdr:nvSpPr>
      <xdr:spPr bwMode="auto">
        <a:xfrm>
          <a:off x="4200525" y="533400"/>
          <a:ext cx="0" cy="676275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ffectLst>
          <a:prstShdw prst="shdw17" dist="17961" dir="2700000">
            <a:srgbClr xmlns:mc="http://schemas.openxmlformats.org/markup-compatibility/2006" xmlns:a14="http://schemas.microsoft.com/office/drawing/2010/main" val="737373" mc:Ignorable="a14" a14:legacySpreadsheetColorIndex="22">
              <a:gamma/>
              <a:shade val="60000"/>
              <a:invGamma/>
            </a:srgbClr>
          </a:prstShdw>
        </a:effectLst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調査票記入要領の説明へ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4.8\Documents%20and%20Settings\SSAC0496\Local%20Settings\Temporary%20Internet%20Files\Content.Outlook\FI3P2H63\&#25351;&#23450;&#24037;&#22580;&#29992;1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4.8\Documents%20and%20Settings\SSAC0496\Local%20Settings\Temporary%20Internet%20Files\Content.Outlook\FI3P2H63\sientool1.1_2003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4.8\Documents%20and%20Settings\SSAC0496\Local%20Settings\Temporary%20Internet%20Files\Content.Outlook\FI3P2H63\sientool1.1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4.8\Documents%20and%20Settings\03766\Local%20Settings\Temporary%20Internet%20Files\Content.IE5\SZ54PC27\14_&#29872;&#22659;&#37197;&#24942;&#34892;&#21205;&#35336;&#30011;\&#12304;&#23455;&#34892;&#35336;&#30011;&#31574;&#23450;&#20316;&#26989;&#12305;\02_GHG&#25490;&#20986;&#37327;&#12398;&#32076;&#24180;&#22793;&#21270;\20120118&#31639;&#23450;\2010&#24180;&#24230;&#25490;&#20986;&#37327;&#65288;&#12522;&#12531;&#12463;&#27531;&#12375;&#12354;&#12426;&#65289;&#9679;&#25490;&#20986;&#20418;&#25968;&#36969;&#299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STEP１（第１入力頁）"/>
      <sheetName val="STEP２（第２入力頁）"/>
      <sheetName val="STEP３（印刷メニュー頁）"/>
      <sheetName val="STEP３（印刷ボタンの頁）"/>
      <sheetName val="係数"/>
      <sheetName val="CO2計算"/>
      <sheetName val="テーブ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STEP１（第１入力頁）"/>
      <sheetName val="STEP２（第２入力頁）"/>
      <sheetName val="STEP３（印刷ボタンの頁）"/>
      <sheetName val="係数"/>
      <sheetName val="CO2計算"/>
      <sheetName val="テーブ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STEP１（第１入力頁）"/>
      <sheetName val="STEP２（第２入力頁）"/>
      <sheetName val="STEP３（印刷ボタンの頁）"/>
      <sheetName val="係数"/>
      <sheetName val="CO2計算"/>
      <sheetName val="テーブ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備忘録"/>
      <sheetName val="リスト定義"/>
      <sheetName val="組織20110401現在"/>
      <sheetName val="旧・係数（2009①）PCKK修"/>
      <sheetName val="旧・係数（2009②）PCKK修"/>
      <sheetName val="旧・係数（2009①）"/>
      <sheetName val="旧・係数（2009②）"/>
      <sheetName val="使用量統合"/>
      <sheetName val="活_2010"/>
      <sheetName val="活_2009 (除外)"/>
      <sheetName val="走行距離換算"/>
      <sheetName val="施・燃別_CO2"/>
      <sheetName val="施・燃別_CH4"/>
      <sheetName val="施・燃別_N2O"/>
      <sheetName val="施・燃別_HFC"/>
      <sheetName val="施・燃別_総CO2eq"/>
      <sheetName val="施・GHG別_CO2eq"/>
      <sheetName val="結果"/>
    </sheetNames>
    <sheetDataSet>
      <sheetData sheetId="0" refreshError="1"/>
      <sheetData sheetId="1">
        <row r="3">
          <cell r="A3" t="str">
            <v>－</v>
          </cell>
        </row>
        <row r="4">
          <cell r="A4" t="str">
            <v>政策経営部</v>
          </cell>
        </row>
        <row r="5">
          <cell r="A5" t="str">
            <v>総務部</v>
          </cell>
        </row>
        <row r="6">
          <cell r="A6" t="str">
            <v>財務部</v>
          </cell>
        </row>
        <row r="7">
          <cell r="A7" t="str">
            <v>市民部</v>
          </cell>
        </row>
        <row r="8">
          <cell r="A8" t="str">
            <v>文化スポーツ振興部</v>
          </cell>
        </row>
        <row r="9">
          <cell r="A9" t="str">
            <v>地域福祉部</v>
          </cell>
        </row>
        <row r="10">
          <cell r="A10" t="str">
            <v>いきいき健康部</v>
          </cell>
        </row>
        <row r="11">
          <cell r="A11" t="str">
            <v>子ども生活部</v>
          </cell>
        </row>
        <row r="12">
          <cell r="A12" t="str">
            <v>経済観光部</v>
          </cell>
        </row>
        <row r="13">
          <cell r="A13" t="str">
            <v>環境資源部</v>
          </cell>
        </row>
        <row r="14">
          <cell r="A14" t="str">
            <v>建設部</v>
          </cell>
        </row>
        <row r="15">
          <cell r="A15" t="str">
            <v>都市づくり部</v>
          </cell>
        </row>
        <row r="16">
          <cell r="A16" t="str">
            <v>上下水道部</v>
          </cell>
        </row>
        <row r="17">
          <cell r="A17" t="str">
            <v>会計管理者</v>
          </cell>
        </row>
        <row r="18">
          <cell r="A18" t="str">
            <v>議会</v>
          </cell>
        </row>
        <row r="19">
          <cell r="A19" t="str">
            <v>選挙管理委員会</v>
          </cell>
        </row>
        <row r="20">
          <cell r="A20" t="str">
            <v>監査委員</v>
          </cell>
        </row>
        <row r="21">
          <cell r="A21" t="str">
            <v>農業委員会</v>
          </cell>
        </row>
        <row r="22">
          <cell r="A22" t="str">
            <v>学校教育部</v>
          </cell>
        </row>
        <row r="23">
          <cell r="A23" t="str">
            <v>生涯学習部</v>
          </cell>
        </row>
        <row r="24">
          <cell r="A24" t="str">
            <v>町田市民病院</v>
          </cell>
        </row>
        <row r="25">
          <cell r="A25" t="str">
            <v>指定管理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xmlns:mc="http://schemas.openxmlformats.org/markup-compatibility/2006" xmlns:a14="http://schemas.microsoft.com/office/drawing/2010/main" val="000000" mc:Ignorable="a14" a14:legacySpreadsheetColorIndex="64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xmlns:mc="http://schemas.openxmlformats.org/markup-compatibility/2006" xmlns:a14="http://schemas.microsoft.com/office/drawing/2010/main" val="400000" mc:Ignorable="a14" a14:legacySpreadsheetColorIndex="64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B1:U35"/>
  <sheetViews>
    <sheetView tabSelected="1" zoomScale="75" zoomScaleNormal="75" workbookViewId="0">
      <selection activeCell="H4" sqref="H4:J4"/>
    </sheetView>
  </sheetViews>
  <sheetFormatPr defaultColWidth="9" defaultRowHeight="9.6" customHeight="1" x14ac:dyDescent="0.15"/>
  <cols>
    <col min="1" max="1" width="3.375" style="79" customWidth="1"/>
    <col min="2" max="2" width="3.125" style="81" customWidth="1"/>
    <col min="3" max="3" width="8.375" style="81" customWidth="1"/>
    <col min="4" max="4" width="8.375" style="79" customWidth="1"/>
    <col min="5" max="5" width="26.25" style="79" customWidth="1"/>
    <col min="6" max="6" width="5.625" style="81" customWidth="1"/>
    <col min="7" max="19" width="9.625" style="81" customWidth="1"/>
    <col min="20" max="20" width="37.625" style="79" customWidth="1"/>
    <col min="21" max="21" width="13.875" style="79" customWidth="1"/>
    <col min="22" max="16384" width="9" style="79"/>
  </cols>
  <sheetData>
    <row r="1" spans="2:21" ht="21" x14ac:dyDescent="0.15">
      <c r="B1" s="184" t="s">
        <v>199</v>
      </c>
      <c r="C1" s="184"/>
      <c r="D1" s="184"/>
      <c r="E1" s="184"/>
      <c r="F1" s="184"/>
      <c r="G1" s="184"/>
      <c r="H1" s="184"/>
      <c r="I1" s="184"/>
      <c r="J1" s="184"/>
      <c r="K1" s="114"/>
      <c r="L1" s="115"/>
      <c r="N1" s="109"/>
      <c r="O1" s="102"/>
      <c r="P1" s="102"/>
      <c r="Q1" s="102"/>
      <c r="R1" s="102"/>
      <c r="S1" s="102"/>
    </row>
    <row r="2" spans="2:21" ht="21" x14ac:dyDescent="0.15">
      <c r="B2" s="156" t="s">
        <v>174</v>
      </c>
      <c r="C2" s="156"/>
      <c r="D2" s="156"/>
      <c r="E2" s="156"/>
      <c r="F2" s="112"/>
      <c r="G2" s="112"/>
      <c r="H2" s="112"/>
      <c r="I2" s="112"/>
      <c r="J2" s="112"/>
      <c r="K2" s="114"/>
      <c r="L2" s="115"/>
      <c r="M2" s="113"/>
      <c r="N2" s="109"/>
      <c r="O2" s="102"/>
      <c r="P2" s="102"/>
      <c r="Q2" s="102"/>
      <c r="R2" s="102"/>
      <c r="S2" s="102"/>
    </row>
    <row r="3" spans="2:21" ht="27" customHeight="1" thickBot="1" x14ac:dyDescent="0.2">
      <c r="B3" s="171" t="s">
        <v>35</v>
      </c>
      <c r="C3" s="171"/>
      <c r="D3" s="171"/>
      <c r="E3" s="121" t="s">
        <v>182</v>
      </c>
      <c r="F3" s="171" t="s">
        <v>185</v>
      </c>
      <c r="G3" s="172"/>
      <c r="H3" s="253" t="s">
        <v>201</v>
      </c>
      <c r="I3" s="253"/>
      <c r="J3" s="253"/>
      <c r="L3" s="119"/>
      <c r="M3" s="144" t="s">
        <v>202</v>
      </c>
      <c r="N3" s="119"/>
      <c r="O3" s="120"/>
      <c r="P3" s="120"/>
      <c r="Q3" s="120"/>
      <c r="R3" s="80"/>
      <c r="S3" s="80"/>
    </row>
    <row r="4" spans="2:21" ht="27" customHeight="1" x14ac:dyDescent="0.3">
      <c r="B4" s="171" t="s">
        <v>36</v>
      </c>
      <c r="C4" s="171"/>
      <c r="D4" s="171"/>
      <c r="E4" s="122" t="s">
        <v>183</v>
      </c>
      <c r="F4" s="171" t="s">
        <v>189</v>
      </c>
      <c r="G4" s="172"/>
      <c r="H4" s="187"/>
      <c r="I4" s="188"/>
      <c r="J4" s="189"/>
      <c r="L4" s="119"/>
      <c r="M4" s="144"/>
      <c r="N4" s="119"/>
      <c r="O4" s="120"/>
      <c r="P4" s="120"/>
      <c r="Q4" s="120"/>
      <c r="R4" s="110"/>
      <c r="S4" s="110"/>
    </row>
    <row r="5" spans="2:21" ht="27" customHeight="1" thickBot="1" x14ac:dyDescent="0.35">
      <c r="B5" s="171" t="s">
        <v>184</v>
      </c>
      <c r="C5" s="171"/>
      <c r="D5" s="172"/>
      <c r="E5" s="123" t="s">
        <v>200</v>
      </c>
      <c r="F5" s="185" t="s">
        <v>190</v>
      </c>
      <c r="G5" s="172"/>
      <c r="H5" s="190"/>
      <c r="I5" s="191"/>
      <c r="J5" s="192"/>
      <c r="L5" s="119"/>
      <c r="M5" s="119"/>
      <c r="N5" s="119"/>
      <c r="O5" s="120"/>
      <c r="P5" s="120"/>
      <c r="Q5" s="120"/>
      <c r="R5" s="110"/>
      <c r="S5" s="110"/>
    </row>
    <row r="6" spans="2:21" ht="18" customHeight="1" x14ac:dyDescent="0.15">
      <c r="F6" s="79"/>
    </row>
    <row r="7" spans="2:21" ht="18" customHeight="1" thickBot="1" x14ac:dyDescent="0.2">
      <c r="B7" s="175" t="s">
        <v>186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U7" s="140" t="s">
        <v>188</v>
      </c>
    </row>
    <row r="8" spans="2:21" ht="9.6" customHeight="1" x14ac:dyDescent="0.15">
      <c r="B8" s="167" t="s">
        <v>40</v>
      </c>
      <c r="C8" s="167" t="s">
        <v>0</v>
      </c>
      <c r="D8" s="167"/>
      <c r="E8" s="167"/>
      <c r="F8" s="167" t="s">
        <v>13</v>
      </c>
      <c r="G8" s="167" t="s">
        <v>37</v>
      </c>
      <c r="H8" s="167" t="s">
        <v>27</v>
      </c>
      <c r="I8" s="167" t="s">
        <v>28</v>
      </c>
      <c r="J8" s="167" t="s">
        <v>29</v>
      </c>
      <c r="K8" s="167" t="s">
        <v>30</v>
      </c>
      <c r="L8" s="167" t="s">
        <v>31</v>
      </c>
      <c r="M8" s="167" t="s">
        <v>32</v>
      </c>
      <c r="N8" s="167" t="s">
        <v>33</v>
      </c>
      <c r="O8" s="167" t="s">
        <v>34</v>
      </c>
      <c r="P8" s="167" t="s">
        <v>38</v>
      </c>
      <c r="Q8" s="167" t="s">
        <v>25</v>
      </c>
      <c r="R8" s="193" t="s">
        <v>26</v>
      </c>
      <c r="S8" s="153" t="s">
        <v>203</v>
      </c>
      <c r="T8" s="157" t="s">
        <v>196</v>
      </c>
      <c r="U8" s="158" t="s">
        <v>187</v>
      </c>
    </row>
    <row r="9" spans="2:21" ht="9.6" customHeight="1" x14ac:dyDescent="0.15"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93"/>
      <c r="S9" s="154"/>
      <c r="T9" s="157"/>
      <c r="U9" s="182"/>
    </row>
    <row r="10" spans="2:21" ht="9.6" customHeight="1" thickBot="1" x14ac:dyDescent="0.2">
      <c r="B10" s="167"/>
      <c r="C10" s="167"/>
      <c r="D10" s="167"/>
      <c r="E10" s="167"/>
      <c r="F10" s="167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94"/>
      <c r="S10" s="155"/>
      <c r="T10" s="158"/>
      <c r="U10" s="183"/>
    </row>
    <row r="11" spans="2:21" ht="27" customHeight="1" x14ac:dyDescent="0.15">
      <c r="B11" s="124">
        <v>1</v>
      </c>
      <c r="C11" s="166" t="s">
        <v>47</v>
      </c>
      <c r="D11" s="166"/>
      <c r="E11" s="125" t="s">
        <v>131</v>
      </c>
      <c r="F11" s="126" t="s">
        <v>19</v>
      </c>
      <c r="G11" s="127"/>
      <c r="H11" s="128"/>
      <c r="I11" s="128"/>
      <c r="J11" s="128"/>
      <c r="K11" s="128"/>
      <c r="L11" s="128"/>
      <c r="M11" s="145"/>
      <c r="N11" s="145"/>
      <c r="O11" s="145"/>
      <c r="P11" s="145"/>
      <c r="Q11" s="145"/>
      <c r="R11" s="148"/>
      <c r="S11" s="150">
        <f>SUM(G11:R11)</f>
        <v>0</v>
      </c>
      <c r="T11" s="224"/>
      <c r="U11" s="129">
        <v>7623</v>
      </c>
    </row>
    <row r="12" spans="2:21" ht="27" customHeight="1" x14ac:dyDescent="0.15">
      <c r="B12" s="124">
        <v>2</v>
      </c>
      <c r="C12" s="166"/>
      <c r="D12" s="166"/>
      <c r="E12" s="125" t="s">
        <v>132</v>
      </c>
      <c r="F12" s="126" t="s">
        <v>19</v>
      </c>
      <c r="G12" s="130"/>
      <c r="H12" s="131"/>
      <c r="I12" s="131"/>
      <c r="J12" s="131"/>
      <c r="K12" s="131"/>
      <c r="L12" s="131"/>
      <c r="M12" s="146"/>
      <c r="N12" s="146"/>
      <c r="O12" s="146"/>
      <c r="P12" s="146"/>
      <c r="Q12" s="146"/>
      <c r="R12" s="136"/>
      <c r="S12" s="151">
        <f t="shared" ref="S12:S29" si="0">SUM(G12:R12)</f>
        <v>0</v>
      </c>
      <c r="T12" s="225"/>
      <c r="U12" s="129">
        <v>0</v>
      </c>
    </row>
    <row r="13" spans="2:21" ht="27" customHeight="1" x14ac:dyDescent="0.15">
      <c r="B13" s="124">
        <v>3</v>
      </c>
      <c r="C13" s="166"/>
      <c r="D13" s="166"/>
      <c r="E13" s="125" t="s">
        <v>180</v>
      </c>
      <c r="F13" s="126" t="s">
        <v>23</v>
      </c>
      <c r="G13" s="130"/>
      <c r="H13" s="131"/>
      <c r="I13" s="131"/>
      <c r="J13" s="131"/>
      <c r="K13" s="131"/>
      <c r="L13" s="131"/>
      <c r="M13" s="146"/>
      <c r="N13" s="146"/>
      <c r="O13" s="146"/>
      <c r="P13" s="146"/>
      <c r="Q13" s="146"/>
      <c r="R13" s="136"/>
      <c r="S13" s="151">
        <f t="shared" si="0"/>
        <v>0</v>
      </c>
      <c r="T13" s="225"/>
      <c r="U13" s="129">
        <v>0</v>
      </c>
    </row>
    <row r="14" spans="2:21" ht="27" customHeight="1" x14ac:dyDescent="0.15">
      <c r="B14" s="124">
        <v>4</v>
      </c>
      <c r="C14" s="166"/>
      <c r="D14" s="166"/>
      <c r="E14" s="125" t="s">
        <v>181</v>
      </c>
      <c r="F14" s="126" t="s">
        <v>19</v>
      </c>
      <c r="G14" s="130"/>
      <c r="H14" s="131"/>
      <c r="I14" s="131"/>
      <c r="J14" s="131"/>
      <c r="K14" s="131"/>
      <c r="L14" s="131"/>
      <c r="M14" s="146"/>
      <c r="N14" s="146"/>
      <c r="O14" s="146"/>
      <c r="P14" s="146"/>
      <c r="Q14" s="146"/>
      <c r="R14" s="136"/>
      <c r="S14" s="151">
        <f t="shared" si="0"/>
        <v>0</v>
      </c>
      <c r="T14" s="225"/>
      <c r="U14" s="129">
        <v>0</v>
      </c>
    </row>
    <row r="15" spans="2:21" ht="27" customHeight="1" x14ac:dyDescent="0.15">
      <c r="B15" s="124">
        <v>5</v>
      </c>
      <c r="C15" s="166"/>
      <c r="D15" s="166"/>
      <c r="E15" s="125" t="s">
        <v>192</v>
      </c>
      <c r="F15" s="126" t="s">
        <v>19</v>
      </c>
      <c r="G15" s="130"/>
      <c r="H15" s="131"/>
      <c r="I15" s="131"/>
      <c r="J15" s="131"/>
      <c r="K15" s="131"/>
      <c r="L15" s="131"/>
      <c r="M15" s="146"/>
      <c r="N15" s="146"/>
      <c r="O15" s="146"/>
      <c r="P15" s="146"/>
      <c r="Q15" s="146"/>
      <c r="R15" s="136"/>
      <c r="S15" s="151">
        <f t="shared" si="0"/>
        <v>0</v>
      </c>
      <c r="T15" s="225"/>
      <c r="U15" s="129">
        <v>0</v>
      </c>
    </row>
    <row r="16" spans="2:21" ht="27" customHeight="1" x14ac:dyDescent="0.15">
      <c r="B16" s="124">
        <v>6</v>
      </c>
      <c r="C16" s="166"/>
      <c r="D16" s="166"/>
      <c r="E16" s="125" t="s">
        <v>193</v>
      </c>
      <c r="F16" s="126" t="s">
        <v>41</v>
      </c>
      <c r="G16" s="130"/>
      <c r="H16" s="131"/>
      <c r="I16" s="131"/>
      <c r="J16" s="131"/>
      <c r="K16" s="131"/>
      <c r="L16" s="131"/>
      <c r="M16" s="146"/>
      <c r="N16" s="146"/>
      <c r="O16" s="146"/>
      <c r="P16" s="146"/>
      <c r="Q16" s="146"/>
      <c r="R16" s="136"/>
      <c r="S16" s="151">
        <f t="shared" si="0"/>
        <v>0</v>
      </c>
      <c r="T16" s="225"/>
      <c r="U16" s="129">
        <v>0</v>
      </c>
    </row>
    <row r="17" spans="2:21" ht="27" customHeight="1" thickBot="1" x14ac:dyDescent="0.2">
      <c r="B17" s="124">
        <v>7</v>
      </c>
      <c r="C17" s="162" t="s">
        <v>50</v>
      </c>
      <c r="D17" s="162"/>
      <c r="E17" s="132"/>
      <c r="F17" s="126" t="s">
        <v>43</v>
      </c>
      <c r="G17" s="130"/>
      <c r="H17" s="131"/>
      <c r="I17" s="131"/>
      <c r="J17" s="131"/>
      <c r="K17" s="131"/>
      <c r="L17" s="131"/>
      <c r="M17" s="146"/>
      <c r="N17" s="146"/>
      <c r="O17" s="146"/>
      <c r="P17" s="146"/>
      <c r="Q17" s="146"/>
      <c r="R17" s="136"/>
      <c r="S17" s="151">
        <f t="shared" si="0"/>
        <v>0</v>
      </c>
      <c r="T17" s="225"/>
      <c r="U17" s="129">
        <v>0</v>
      </c>
    </row>
    <row r="18" spans="2:21" ht="27" customHeight="1" thickBot="1" x14ac:dyDescent="0.2">
      <c r="B18" s="124">
        <v>8</v>
      </c>
      <c r="C18" s="162" t="s">
        <v>51</v>
      </c>
      <c r="D18" s="163"/>
      <c r="E18" s="133" t="s">
        <v>179</v>
      </c>
      <c r="F18" s="134" t="s">
        <v>43</v>
      </c>
      <c r="G18" s="130"/>
      <c r="H18" s="131"/>
      <c r="I18" s="131"/>
      <c r="J18" s="131"/>
      <c r="K18" s="131"/>
      <c r="L18" s="131"/>
      <c r="M18" s="146"/>
      <c r="N18" s="146"/>
      <c r="O18" s="146"/>
      <c r="P18" s="146"/>
      <c r="Q18" s="146"/>
      <c r="R18" s="136"/>
      <c r="S18" s="151">
        <f t="shared" si="0"/>
        <v>0</v>
      </c>
      <c r="T18" s="225"/>
      <c r="U18" s="129">
        <v>75</v>
      </c>
    </row>
    <row r="19" spans="2:21" ht="27" customHeight="1" x14ac:dyDescent="0.15">
      <c r="B19" s="124">
        <v>9</v>
      </c>
      <c r="C19" s="164" t="s">
        <v>48</v>
      </c>
      <c r="D19" s="164"/>
      <c r="E19" s="135" t="s">
        <v>24</v>
      </c>
      <c r="F19" s="126" t="s">
        <v>22</v>
      </c>
      <c r="G19" s="130"/>
      <c r="H19" s="131"/>
      <c r="I19" s="131"/>
      <c r="J19" s="131"/>
      <c r="K19" s="131"/>
      <c r="L19" s="131"/>
      <c r="M19" s="146"/>
      <c r="N19" s="146"/>
      <c r="O19" s="146"/>
      <c r="P19" s="146"/>
      <c r="Q19" s="146"/>
      <c r="R19" s="136"/>
      <c r="S19" s="151">
        <f t="shared" si="0"/>
        <v>0</v>
      </c>
      <c r="T19" s="225"/>
      <c r="U19" s="129">
        <v>0</v>
      </c>
    </row>
    <row r="20" spans="2:21" ht="27" customHeight="1" x14ac:dyDescent="0.15">
      <c r="B20" s="124">
        <v>10</v>
      </c>
      <c r="C20" s="164"/>
      <c r="D20" s="164"/>
      <c r="E20" s="125" t="s">
        <v>1</v>
      </c>
      <c r="F20" s="126" t="s">
        <v>14</v>
      </c>
      <c r="G20" s="130"/>
      <c r="H20" s="131"/>
      <c r="I20" s="131"/>
      <c r="J20" s="131"/>
      <c r="K20" s="131"/>
      <c r="L20" s="131"/>
      <c r="M20" s="146"/>
      <c r="N20" s="146"/>
      <c r="O20" s="146"/>
      <c r="P20" s="146"/>
      <c r="Q20" s="146"/>
      <c r="R20" s="136"/>
      <c r="S20" s="151">
        <f t="shared" si="0"/>
        <v>0</v>
      </c>
      <c r="T20" s="225"/>
      <c r="U20" s="129">
        <v>0</v>
      </c>
    </row>
    <row r="21" spans="2:21" ht="27" customHeight="1" x14ac:dyDescent="0.15">
      <c r="B21" s="124">
        <v>11</v>
      </c>
      <c r="C21" s="164"/>
      <c r="D21" s="164"/>
      <c r="E21" s="125" t="s">
        <v>2</v>
      </c>
      <c r="F21" s="126" t="s">
        <v>15</v>
      </c>
      <c r="G21" s="130"/>
      <c r="H21" s="131"/>
      <c r="I21" s="131"/>
      <c r="J21" s="131"/>
      <c r="K21" s="131"/>
      <c r="L21" s="131"/>
      <c r="M21" s="146"/>
      <c r="N21" s="146"/>
      <c r="O21" s="146"/>
      <c r="P21" s="146"/>
      <c r="Q21" s="146"/>
      <c r="R21" s="136"/>
      <c r="S21" s="151">
        <f t="shared" si="0"/>
        <v>0</v>
      </c>
      <c r="T21" s="225"/>
      <c r="U21" s="129">
        <v>0</v>
      </c>
    </row>
    <row r="22" spans="2:21" ht="27" customHeight="1" x14ac:dyDescent="0.15">
      <c r="B22" s="124">
        <v>12</v>
      </c>
      <c r="C22" s="164"/>
      <c r="D22" s="164"/>
      <c r="E22" s="125" t="s">
        <v>3</v>
      </c>
      <c r="F22" s="126" t="s">
        <v>140</v>
      </c>
      <c r="G22" s="130"/>
      <c r="H22" s="131"/>
      <c r="I22" s="131"/>
      <c r="J22" s="131"/>
      <c r="K22" s="131"/>
      <c r="L22" s="131"/>
      <c r="M22" s="146"/>
      <c r="N22" s="146"/>
      <c r="O22" s="146"/>
      <c r="P22" s="146"/>
      <c r="Q22" s="146"/>
      <c r="R22" s="136"/>
      <c r="S22" s="151">
        <f t="shared" si="0"/>
        <v>0</v>
      </c>
      <c r="T22" s="225"/>
      <c r="U22" s="129">
        <v>0</v>
      </c>
    </row>
    <row r="23" spans="2:21" ht="27" customHeight="1" x14ac:dyDescent="0.15">
      <c r="B23" s="124">
        <v>13</v>
      </c>
      <c r="C23" s="164"/>
      <c r="D23" s="164"/>
      <c r="E23" s="125" t="s">
        <v>4</v>
      </c>
      <c r="F23" s="136" t="s">
        <v>60</v>
      </c>
      <c r="G23" s="130"/>
      <c r="H23" s="131"/>
      <c r="I23" s="131"/>
      <c r="J23" s="131"/>
      <c r="K23" s="131"/>
      <c r="L23" s="131"/>
      <c r="M23" s="146"/>
      <c r="N23" s="146"/>
      <c r="O23" s="146"/>
      <c r="P23" s="146"/>
      <c r="Q23" s="146"/>
      <c r="R23" s="136"/>
      <c r="S23" s="151">
        <f t="shared" si="0"/>
        <v>0</v>
      </c>
      <c r="T23" s="225"/>
      <c r="U23" s="129">
        <v>0</v>
      </c>
    </row>
    <row r="24" spans="2:21" ht="27" customHeight="1" x14ac:dyDescent="0.15">
      <c r="B24" s="124">
        <v>14</v>
      </c>
      <c r="C24" s="164"/>
      <c r="D24" s="164"/>
      <c r="E24" s="125" t="s">
        <v>5</v>
      </c>
      <c r="F24" s="126" t="s">
        <v>17</v>
      </c>
      <c r="G24" s="130"/>
      <c r="H24" s="131"/>
      <c r="I24" s="131"/>
      <c r="J24" s="131"/>
      <c r="K24" s="131"/>
      <c r="L24" s="131"/>
      <c r="M24" s="146"/>
      <c r="N24" s="146"/>
      <c r="O24" s="146"/>
      <c r="P24" s="146"/>
      <c r="Q24" s="146"/>
      <c r="R24" s="136"/>
      <c r="S24" s="151">
        <f t="shared" si="0"/>
        <v>0</v>
      </c>
      <c r="T24" s="225"/>
      <c r="U24" s="129">
        <v>0</v>
      </c>
    </row>
    <row r="25" spans="2:21" ht="27" customHeight="1" x14ac:dyDescent="0.15">
      <c r="B25" s="124">
        <v>15</v>
      </c>
      <c r="C25" s="164"/>
      <c r="D25" s="164"/>
      <c r="E25" s="125" t="s">
        <v>6</v>
      </c>
      <c r="F25" s="126" t="s">
        <v>18</v>
      </c>
      <c r="G25" s="130"/>
      <c r="H25" s="131"/>
      <c r="I25" s="131"/>
      <c r="J25" s="131"/>
      <c r="K25" s="131"/>
      <c r="L25" s="131"/>
      <c r="M25" s="146"/>
      <c r="N25" s="146"/>
      <c r="O25" s="146"/>
      <c r="P25" s="146"/>
      <c r="Q25" s="146"/>
      <c r="R25" s="136"/>
      <c r="S25" s="151">
        <f t="shared" si="0"/>
        <v>0</v>
      </c>
      <c r="T25" s="225"/>
      <c r="U25" s="129">
        <v>7</v>
      </c>
    </row>
    <row r="26" spans="2:21" ht="27" customHeight="1" x14ac:dyDescent="0.15">
      <c r="B26" s="124">
        <v>16</v>
      </c>
      <c r="C26" s="176" t="s">
        <v>49</v>
      </c>
      <c r="D26" s="176"/>
      <c r="E26" s="137" t="s">
        <v>44</v>
      </c>
      <c r="F26" s="126" t="s">
        <v>16</v>
      </c>
      <c r="G26" s="130"/>
      <c r="H26" s="131"/>
      <c r="I26" s="131"/>
      <c r="J26" s="131"/>
      <c r="K26" s="131"/>
      <c r="L26" s="131"/>
      <c r="M26" s="146"/>
      <c r="N26" s="146"/>
      <c r="O26" s="146"/>
      <c r="P26" s="146"/>
      <c r="Q26" s="146"/>
      <c r="R26" s="136"/>
      <c r="S26" s="151">
        <f t="shared" si="0"/>
        <v>0</v>
      </c>
      <c r="T26" s="225"/>
      <c r="U26" s="129">
        <f>IFERROR(VLOOKUP(#REF!,#REF!,28,0),0)</f>
        <v>0</v>
      </c>
    </row>
    <row r="27" spans="2:21" ht="27" customHeight="1" x14ac:dyDescent="0.15">
      <c r="B27" s="124">
        <v>17</v>
      </c>
      <c r="C27" s="176"/>
      <c r="D27" s="176"/>
      <c r="E27" s="137" t="s">
        <v>2</v>
      </c>
      <c r="F27" s="126" t="s">
        <v>15</v>
      </c>
      <c r="G27" s="130"/>
      <c r="H27" s="131"/>
      <c r="I27" s="131"/>
      <c r="J27" s="131"/>
      <c r="K27" s="131"/>
      <c r="L27" s="131"/>
      <c r="M27" s="146"/>
      <c r="N27" s="146"/>
      <c r="O27" s="146"/>
      <c r="P27" s="146"/>
      <c r="Q27" s="146"/>
      <c r="R27" s="136"/>
      <c r="S27" s="151">
        <f t="shared" si="0"/>
        <v>0</v>
      </c>
      <c r="T27" s="225"/>
      <c r="U27" s="129">
        <f>IFERROR(VLOOKUP(#REF!,#REF!,29,0),0)</f>
        <v>0</v>
      </c>
    </row>
    <row r="28" spans="2:21" ht="27" customHeight="1" x14ac:dyDescent="0.15">
      <c r="B28" s="124">
        <v>18</v>
      </c>
      <c r="C28" s="176"/>
      <c r="D28" s="176"/>
      <c r="E28" s="137" t="s">
        <v>5</v>
      </c>
      <c r="F28" s="126" t="s">
        <v>17</v>
      </c>
      <c r="G28" s="130"/>
      <c r="H28" s="131"/>
      <c r="I28" s="131"/>
      <c r="J28" s="131"/>
      <c r="K28" s="131"/>
      <c r="L28" s="131"/>
      <c r="M28" s="146"/>
      <c r="N28" s="146"/>
      <c r="O28" s="146"/>
      <c r="P28" s="146"/>
      <c r="Q28" s="146"/>
      <c r="R28" s="136"/>
      <c r="S28" s="151">
        <f t="shared" si="0"/>
        <v>0</v>
      </c>
      <c r="T28" s="225"/>
      <c r="U28" s="129">
        <f>IFERROR(VLOOKUP(#REF!,#REF!,30,0),0)</f>
        <v>0</v>
      </c>
    </row>
    <row r="29" spans="2:21" ht="27" customHeight="1" thickBot="1" x14ac:dyDescent="0.2">
      <c r="B29" s="124">
        <v>19</v>
      </c>
      <c r="C29" s="176"/>
      <c r="D29" s="176"/>
      <c r="E29" s="137" t="s">
        <v>42</v>
      </c>
      <c r="F29" s="126" t="s">
        <v>45</v>
      </c>
      <c r="G29" s="138"/>
      <c r="H29" s="139"/>
      <c r="I29" s="139"/>
      <c r="J29" s="139"/>
      <c r="K29" s="139"/>
      <c r="L29" s="139"/>
      <c r="M29" s="147"/>
      <c r="N29" s="147"/>
      <c r="O29" s="147"/>
      <c r="P29" s="147"/>
      <c r="Q29" s="147"/>
      <c r="R29" s="149"/>
      <c r="S29" s="152">
        <f t="shared" si="0"/>
        <v>0</v>
      </c>
      <c r="T29" s="226"/>
      <c r="U29" s="129">
        <f>IFERROR(VLOOKUP(#REF!,#REF!,31,0),0)</f>
        <v>0</v>
      </c>
    </row>
    <row r="30" spans="2:21" ht="9.75" customHeight="1" x14ac:dyDescent="0.15"/>
    <row r="31" spans="2:21" ht="9.6" customHeight="1" x14ac:dyDescent="0.15">
      <c r="B31" s="165" t="s">
        <v>178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2:21" ht="9.6" customHeight="1" x14ac:dyDescent="0.1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N32" s="161"/>
      <c r="O32" s="161"/>
      <c r="P32" s="161"/>
      <c r="Q32" s="161"/>
    </row>
    <row r="33" spans="2:17" ht="27" customHeight="1" thickBot="1" x14ac:dyDescent="0.2">
      <c r="B33" s="111"/>
      <c r="C33" s="173"/>
      <c r="D33" s="174"/>
      <c r="E33" s="141" t="s">
        <v>175</v>
      </c>
      <c r="F33" s="177" t="s">
        <v>191</v>
      </c>
      <c r="G33" s="178"/>
      <c r="H33" s="178"/>
      <c r="I33" s="179"/>
      <c r="J33" s="111"/>
      <c r="K33" s="111"/>
      <c r="L33" s="111"/>
      <c r="N33" s="116"/>
      <c r="O33" s="116"/>
      <c r="P33" s="116"/>
      <c r="Q33" s="116"/>
    </row>
    <row r="34" spans="2:17" ht="27" customHeight="1" x14ac:dyDescent="0.15">
      <c r="C34" s="169" t="s">
        <v>177</v>
      </c>
      <c r="D34" s="170"/>
      <c r="E34" s="142"/>
      <c r="F34" s="180"/>
      <c r="G34" s="180"/>
      <c r="H34" s="180"/>
      <c r="I34" s="181"/>
      <c r="J34" s="117"/>
      <c r="K34" s="117"/>
      <c r="L34" s="118"/>
      <c r="M34" s="118"/>
      <c r="N34" s="117"/>
      <c r="O34" s="117"/>
      <c r="P34" s="117"/>
      <c r="Q34" s="117"/>
    </row>
    <row r="35" spans="2:17" ht="27" customHeight="1" thickBot="1" x14ac:dyDescent="0.2">
      <c r="C35" s="159" t="s">
        <v>176</v>
      </c>
      <c r="D35" s="160"/>
      <c r="E35" s="143"/>
      <c r="F35" s="254"/>
      <c r="G35" s="254"/>
      <c r="H35" s="254"/>
      <c r="I35" s="255"/>
      <c r="J35" s="117"/>
      <c r="K35" s="117"/>
      <c r="L35" s="118"/>
      <c r="M35" s="118"/>
      <c r="N35" s="117"/>
      <c r="O35" s="117"/>
      <c r="P35" s="117"/>
      <c r="Q35" s="117"/>
    </row>
  </sheetData>
  <sheetProtection sheet="1" autoFilter="0"/>
  <dataConsolidate/>
  <mergeCells count="43">
    <mergeCell ref="F34:I34"/>
    <mergeCell ref="F35:I35"/>
    <mergeCell ref="U8:U10"/>
    <mergeCell ref="B1:J1"/>
    <mergeCell ref="F3:G3"/>
    <mergeCell ref="F4:G4"/>
    <mergeCell ref="F5:G5"/>
    <mergeCell ref="H3:J3"/>
    <mergeCell ref="H4:J4"/>
    <mergeCell ref="H5:J5"/>
    <mergeCell ref="N8:N10"/>
    <mergeCell ref="O8:O10"/>
    <mergeCell ref="R8:R10"/>
    <mergeCell ref="P8:P10"/>
    <mergeCell ref="Q8:Q10"/>
    <mergeCell ref="B3:D3"/>
    <mergeCell ref="B5:D5"/>
    <mergeCell ref="C33:D33"/>
    <mergeCell ref="J8:J10"/>
    <mergeCell ref="B7:M7"/>
    <mergeCell ref="B8:B10"/>
    <mergeCell ref="C8:E10"/>
    <mergeCell ref="K8:K10"/>
    <mergeCell ref="C26:D29"/>
    <mergeCell ref="M8:M10"/>
    <mergeCell ref="L8:L10"/>
    <mergeCell ref="F33:I33"/>
    <mergeCell ref="S8:S10"/>
    <mergeCell ref="B2:E2"/>
    <mergeCell ref="T8:T10"/>
    <mergeCell ref="C35:D35"/>
    <mergeCell ref="N32:Q32"/>
    <mergeCell ref="C17:D17"/>
    <mergeCell ref="C18:D18"/>
    <mergeCell ref="C19:D25"/>
    <mergeCell ref="B31:L32"/>
    <mergeCell ref="C11:D16"/>
    <mergeCell ref="H8:H10"/>
    <mergeCell ref="I8:I10"/>
    <mergeCell ref="F8:F10"/>
    <mergeCell ref="G8:G10"/>
    <mergeCell ref="C34:D34"/>
    <mergeCell ref="B4:D4"/>
  </mergeCells>
  <phoneticPr fontId="5"/>
  <dataValidations count="3">
    <dataValidation allowBlank="1" showDropDown="1" showInputMessage="1" showErrorMessage="1" sqref="E18" xr:uid="{00000000-0002-0000-0200-000001000000}"/>
    <dataValidation type="list" allowBlank="1" showInputMessage="1" showErrorMessage="1" sqref="F23" xr:uid="{00000000-0002-0000-0200-000002000000}">
      <formula1>"㎥,kg"</formula1>
    </dataValidation>
    <dataValidation allowBlank="1" showInputMessage="1" sqref="L34:M35 E34:E35 F34" xr:uid="{00000000-0002-0000-0200-000000000000}"/>
  </dataValidations>
  <printOptions horizontalCentered="1" verticalCentered="1"/>
  <pageMargins left="0.39370078740157483" right="0" top="0" bottom="0.19685039370078741" header="0.51181102362204722" footer="0.23622047244094491"/>
  <pageSetup paperSize="9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CCFA-E3AA-4AA4-99A0-EA4D5AC0722F}">
  <sheetPr codeName="Sheet1">
    <tabColor rgb="FF00B0F0"/>
    <pageSetUpPr fitToPage="1"/>
  </sheetPr>
  <dimension ref="B1:U35"/>
  <sheetViews>
    <sheetView zoomScale="75" zoomScaleNormal="75" workbookViewId="0">
      <selection activeCell="H4" sqref="H4:J4"/>
    </sheetView>
  </sheetViews>
  <sheetFormatPr defaultColWidth="9" defaultRowHeight="9.6" customHeight="1" x14ac:dyDescent="0.15"/>
  <cols>
    <col min="1" max="1" width="3.375" style="79" customWidth="1"/>
    <col min="2" max="2" width="3.125" style="81" customWidth="1"/>
    <col min="3" max="3" width="8.375" style="81" customWidth="1"/>
    <col min="4" max="4" width="8.375" style="79" customWidth="1"/>
    <col min="5" max="5" width="26.25" style="79" customWidth="1"/>
    <col min="6" max="6" width="5.625" style="81" customWidth="1"/>
    <col min="7" max="19" width="9.625" style="81" customWidth="1"/>
    <col min="20" max="20" width="37.625" style="79" customWidth="1"/>
    <col min="21" max="21" width="13.875" style="79" customWidth="1"/>
    <col min="22" max="16384" width="9" style="79"/>
  </cols>
  <sheetData>
    <row r="1" spans="2:21" ht="21" x14ac:dyDescent="0.15">
      <c r="B1" s="184" t="s">
        <v>199</v>
      </c>
      <c r="C1" s="184"/>
      <c r="D1" s="184"/>
      <c r="E1" s="184"/>
      <c r="F1" s="184"/>
      <c r="G1" s="184"/>
      <c r="H1" s="184"/>
      <c r="I1" s="184"/>
      <c r="J1" s="184"/>
      <c r="K1" s="114"/>
      <c r="L1" s="115"/>
      <c r="N1" s="109"/>
      <c r="O1" s="102"/>
      <c r="P1" s="102"/>
      <c r="Q1" s="102"/>
      <c r="R1" s="102"/>
      <c r="S1" s="102"/>
    </row>
    <row r="2" spans="2:21" ht="21" x14ac:dyDescent="0.15">
      <c r="B2" s="156" t="s">
        <v>174</v>
      </c>
      <c r="C2" s="156"/>
      <c r="D2" s="156"/>
      <c r="E2" s="156"/>
      <c r="F2" s="112"/>
      <c r="G2" s="112"/>
      <c r="H2" s="112"/>
      <c r="I2" s="112"/>
      <c r="J2" s="112"/>
      <c r="K2" s="114"/>
      <c r="L2" s="115"/>
      <c r="M2" s="113"/>
      <c r="N2" s="109"/>
      <c r="O2" s="102"/>
      <c r="P2" s="102"/>
      <c r="Q2" s="102"/>
      <c r="R2" s="102"/>
      <c r="S2" s="102"/>
    </row>
    <row r="3" spans="2:21" ht="27" customHeight="1" thickBot="1" x14ac:dyDescent="0.2">
      <c r="B3" s="171" t="s">
        <v>35</v>
      </c>
      <c r="C3" s="171"/>
      <c r="D3" s="171"/>
      <c r="E3" s="121" t="s">
        <v>182</v>
      </c>
      <c r="F3" s="171" t="s">
        <v>185</v>
      </c>
      <c r="G3" s="172"/>
      <c r="H3" s="253" t="s">
        <v>197</v>
      </c>
      <c r="I3" s="253"/>
      <c r="J3" s="253"/>
      <c r="L3" s="119"/>
      <c r="M3" s="144" t="s">
        <v>202</v>
      </c>
      <c r="N3" s="119"/>
      <c r="O3" s="120"/>
      <c r="P3" s="120"/>
      <c r="Q3" s="120"/>
      <c r="R3" s="80"/>
      <c r="S3" s="80"/>
    </row>
    <row r="4" spans="2:21" ht="27" customHeight="1" x14ac:dyDescent="0.3">
      <c r="B4" s="171" t="s">
        <v>36</v>
      </c>
      <c r="C4" s="171"/>
      <c r="D4" s="171"/>
      <c r="E4" s="122" t="s">
        <v>183</v>
      </c>
      <c r="F4" s="171" t="s">
        <v>189</v>
      </c>
      <c r="G4" s="172"/>
      <c r="H4" s="187"/>
      <c r="I4" s="188"/>
      <c r="J4" s="189"/>
      <c r="L4" s="119"/>
      <c r="M4" s="144"/>
      <c r="N4" s="119"/>
      <c r="O4" s="120"/>
      <c r="P4" s="120"/>
      <c r="Q4" s="120"/>
      <c r="R4" s="110"/>
      <c r="S4" s="110"/>
    </row>
    <row r="5" spans="2:21" ht="27" customHeight="1" thickBot="1" x14ac:dyDescent="0.35">
      <c r="B5" s="171" t="s">
        <v>184</v>
      </c>
      <c r="C5" s="171"/>
      <c r="D5" s="172"/>
      <c r="E5" s="123" t="s">
        <v>200</v>
      </c>
      <c r="F5" s="185" t="s">
        <v>190</v>
      </c>
      <c r="G5" s="172"/>
      <c r="H5" s="227"/>
      <c r="I5" s="228"/>
      <c r="J5" s="229"/>
      <c r="L5" s="119"/>
      <c r="M5" s="119"/>
      <c r="N5" s="119"/>
      <c r="O5" s="120"/>
      <c r="P5" s="120"/>
      <c r="Q5" s="120"/>
      <c r="R5" s="110"/>
      <c r="S5" s="110"/>
    </row>
    <row r="6" spans="2:21" ht="18" customHeight="1" x14ac:dyDescent="0.15">
      <c r="F6" s="79"/>
    </row>
    <row r="7" spans="2:21" ht="18" customHeight="1" thickBot="1" x14ac:dyDescent="0.2">
      <c r="B7" s="175" t="s">
        <v>186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U7" s="140" t="s">
        <v>188</v>
      </c>
    </row>
    <row r="8" spans="2:21" ht="9.6" customHeight="1" x14ac:dyDescent="0.15">
      <c r="B8" s="230" t="s">
        <v>40</v>
      </c>
      <c r="C8" s="230" t="s">
        <v>0</v>
      </c>
      <c r="D8" s="230"/>
      <c r="E8" s="230"/>
      <c r="F8" s="230" t="s">
        <v>13</v>
      </c>
      <c r="G8" s="167" t="s">
        <v>37</v>
      </c>
      <c r="H8" s="167" t="s">
        <v>27</v>
      </c>
      <c r="I8" s="167" t="s">
        <v>28</v>
      </c>
      <c r="J8" s="167" t="s">
        <v>29</v>
      </c>
      <c r="K8" s="167" t="s">
        <v>30</v>
      </c>
      <c r="L8" s="167" t="s">
        <v>31</v>
      </c>
      <c r="M8" s="167" t="s">
        <v>32</v>
      </c>
      <c r="N8" s="167" t="s">
        <v>33</v>
      </c>
      <c r="O8" s="167" t="s">
        <v>34</v>
      </c>
      <c r="P8" s="167" t="s">
        <v>38</v>
      </c>
      <c r="Q8" s="167" t="s">
        <v>25</v>
      </c>
      <c r="R8" s="193" t="s">
        <v>26</v>
      </c>
      <c r="S8" s="153" t="s">
        <v>203</v>
      </c>
      <c r="T8" s="157" t="s">
        <v>196</v>
      </c>
      <c r="U8" s="158" t="s">
        <v>187</v>
      </c>
    </row>
    <row r="9" spans="2:21" ht="9.6" customHeight="1" x14ac:dyDescent="0.15">
      <c r="B9" s="230"/>
      <c r="C9" s="230"/>
      <c r="D9" s="230"/>
      <c r="E9" s="230"/>
      <c r="F9" s="230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93"/>
      <c r="S9" s="154"/>
      <c r="T9" s="157"/>
      <c r="U9" s="182"/>
    </row>
    <row r="10" spans="2:21" ht="9.6" customHeight="1" thickBot="1" x14ac:dyDescent="0.2">
      <c r="B10" s="230"/>
      <c r="C10" s="230"/>
      <c r="D10" s="230"/>
      <c r="E10" s="230"/>
      <c r="F10" s="230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94"/>
      <c r="S10" s="155"/>
      <c r="T10" s="158"/>
      <c r="U10" s="183"/>
    </row>
    <row r="11" spans="2:21" ht="27" customHeight="1" x14ac:dyDescent="0.15">
      <c r="B11" s="231">
        <v>1</v>
      </c>
      <c r="C11" s="232" t="s">
        <v>47</v>
      </c>
      <c r="D11" s="232"/>
      <c r="E11" s="233" t="s">
        <v>131</v>
      </c>
      <c r="F11" s="234" t="s">
        <v>19</v>
      </c>
      <c r="G11" s="127"/>
      <c r="H11" s="128"/>
      <c r="I11" s="128"/>
      <c r="J11" s="128"/>
      <c r="K11" s="128"/>
      <c r="L11" s="128"/>
      <c r="M11" s="145"/>
      <c r="N11" s="145"/>
      <c r="O11" s="145"/>
      <c r="P11" s="145"/>
      <c r="Q11" s="145"/>
      <c r="R11" s="148"/>
      <c r="S11" s="150">
        <f>SUM(G11:R11)</f>
        <v>0</v>
      </c>
      <c r="T11" s="224"/>
      <c r="U11" s="129">
        <v>5946</v>
      </c>
    </row>
    <row r="12" spans="2:21" ht="27" customHeight="1" x14ac:dyDescent="0.15">
      <c r="B12" s="231">
        <v>2</v>
      </c>
      <c r="C12" s="232"/>
      <c r="D12" s="232"/>
      <c r="E12" s="233" t="s">
        <v>132</v>
      </c>
      <c r="F12" s="234" t="s">
        <v>19</v>
      </c>
      <c r="G12" s="130"/>
      <c r="H12" s="131"/>
      <c r="I12" s="131"/>
      <c r="J12" s="131"/>
      <c r="K12" s="131"/>
      <c r="L12" s="131"/>
      <c r="M12" s="146"/>
      <c r="N12" s="146"/>
      <c r="O12" s="146"/>
      <c r="P12" s="146"/>
      <c r="Q12" s="146"/>
      <c r="R12" s="136"/>
      <c r="S12" s="151">
        <f>SUM(G12:R12)</f>
        <v>0</v>
      </c>
      <c r="T12" s="225"/>
      <c r="U12" s="129">
        <v>0</v>
      </c>
    </row>
    <row r="13" spans="2:21" ht="27" customHeight="1" x14ac:dyDescent="0.15">
      <c r="B13" s="231">
        <v>3</v>
      </c>
      <c r="C13" s="232"/>
      <c r="D13" s="232"/>
      <c r="E13" s="233" t="s">
        <v>180</v>
      </c>
      <c r="F13" s="234" t="s">
        <v>19</v>
      </c>
      <c r="G13" s="130"/>
      <c r="H13" s="131"/>
      <c r="I13" s="131"/>
      <c r="J13" s="131"/>
      <c r="K13" s="131"/>
      <c r="L13" s="131"/>
      <c r="M13" s="146"/>
      <c r="N13" s="146"/>
      <c r="O13" s="146"/>
      <c r="P13" s="146"/>
      <c r="Q13" s="146"/>
      <c r="R13" s="136"/>
      <c r="S13" s="151">
        <f t="shared" ref="S13:S29" si="0">SUM(G13:R13)</f>
        <v>0</v>
      </c>
      <c r="T13" s="225"/>
      <c r="U13" s="129">
        <v>0</v>
      </c>
    </row>
    <row r="14" spans="2:21" ht="27" customHeight="1" x14ac:dyDescent="0.15">
      <c r="B14" s="231">
        <v>4</v>
      </c>
      <c r="C14" s="232"/>
      <c r="D14" s="232"/>
      <c r="E14" s="233" t="s">
        <v>181</v>
      </c>
      <c r="F14" s="234" t="s">
        <v>19</v>
      </c>
      <c r="G14" s="130"/>
      <c r="H14" s="131"/>
      <c r="I14" s="131"/>
      <c r="J14" s="131"/>
      <c r="K14" s="131"/>
      <c r="L14" s="131"/>
      <c r="M14" s="146"/>
      <c r="N14" s="146"/>
      <c r="O14" s="146"/>
      <c r="P14" s="146"/>
      <c r="Q14" s="146"/>
      <c r="R14" s="136"/>
      <c r="S14" s="151">
        <f t="shared" si="0"/>
        <v>0</v>
      </c>
      <c r="T14" s="225"/>
      <c r="U14" s="129">
        <v>0</v>
      </c>
    </row>
    <row r="15" spans="2:21" ht="27" customHeight="1" x14ac:dyDescent="0.15">
      <c r="B15" s="231">
        <v>5</v>
      </c>
      <c r="C15" s="232"/>
      <c r="D15" s="232"/>
      <c r="E15" s="233" t="s">
        <v>192</v>
      </c>
      <c r="F15" s="234" t="s">
        <v>19</v>
      </c>
      <c r="G15" s="130"/>
      <c r="H15" s="131"/>
      <c r="I15" s="131"/>
      <c r="J15" s="131"/>
      <c r="K15" s="131"/>
      <c r="L15" s="131"/>
      <c r="M15" s="146"/>
      <c r="N15" s="146"/>
      <c r="O15" s="146"/>
      <c r="P15" s="146"/>
      <c r="Q15" s="146"/>
      <c r="R15" s="136"/>
      <c r="S15" s="151">
        <f t="shared" si="0"/>
        <v>0</v>
      </c>
      <c r="T15" s="225"/>
      <c r="U15" s="129">
        <v>0</v>
      </c>
    </row>
    <row r="16" spans="2:21" ht="27" customHeight="1" x14ac:dyDescent="0.15">
      <c r="B16" s="231">
        <v>6</v>
      </c>
      <c r="C16" s="232"/>
      <c r="D16" s="232"/>
      <c r="E16" s="233" t="s">
        <v>193</v>
      </c>
      <c r="F16" s="234" t="s">
        <v>19</v>
      </c>
      <c r="G16" s="130"/>
      <c r="H16" s="131"/>
      <c r="I16" s="131"/>
      <c r="J16" s="131"/>
      <c r="K16" s="131"/>
      <c r="L16" s="131"/>
      <c r="M16" s="146"/>
      <c r="N16" s="146"/>
      <c r="O16" s="146"/>
      <c r="P16" s="146"/>
      <c r="Q16" s="146"/>
      <c r="R16" s="136"/>
      <c r="S16" s="151">
        <f t="shared" si="0"/>
        <v>0</v>
      </c>
      <c r="T16" s="225"/>
      <c r="U16" s="129">
        <v>0</v>
      </c>
    </row>
    <row r="17" spans="2:21" ht="27" customHeight="1" thickBot="1" x14ac:dyDescent="0.2">
      <c r="B17" s="231">
        <v>7</v>
      </c>
      <c r="C17" s="235" t="s">
        <v>50</v>
      </c>
      <c r="D17" s="235"/>
      <c r="E17" s="236"/>
      <c r="F17" s="234" t="s">
        <v>17</v>
      </c>
      <c r="G17" s="130"/>
      <c r="H17" s="131"/>
      <c r="I17" s="131"/>
      <c r="J17" s="131"/>
      <c r="K17" s="131"/>
      <c r="L17" s="131"/>
      <c r="M17" s="146"/>
      <c r="N17" s="146"/>
      <c r="O17" s="146"/>
      <c r="P17" s="146"/>
      <c r="Q17" s="146"/>
      <c r="R17" s="136"/>
      <c r="S17" s="151">
        <f t="shared" si="0"/>
        <v>0</v>
      </c>
      <c r="T17" s="225"/>
      <c r="U17" s="129">
        <v>30</v>
      </c>
    </row>
    <row r="18" spans="2:21" ht="27" customHeight="1" thickBot="1" x14ac:dyDescent="0.2">
      <c r="B18" s="231">
        <v>8</v>
      </c>
      <c r="C18" s="235" t="s">
        <v>51</v>
      </c>
      <c r="D18" s="237"/>
      <c r="E18" s="133" t="s">
        <v>179</v>
      </c>
      <c r="F18" s="239" t="s">
        <v>17</v>
      </c>
      <c r="G18" s="130"/>
      <c r="H18" s="131"/>
      <c r="I18" s="131"/>
      <c r="J18" s="131"/>
      <c r="K18" s="131"/>
      <c r="L18" s="131"/>
      <c r="M18" s="146"/>
      <c r="N18" s="146"/>
      <c r="O18" s="146"/>
      <c r="P18" s="146"/>
      <c r="Q18" s="146"/>
      <c r="R18" s="136"/>
      <c r="S18" s="151">
        <f t="shared" si="0"/>
        <v>0</v>
      </c>
      <c r="T18" s="225"/>
      <c r="U18" s="129">
        <v>30</v>
      </c>
    </row>
    <row r="19" spans="2:21" ht="27" customHeight="1" x14ac:dyDescent="0.15">
      <c r="B19" s="231">
        <v>9</v>
      </c>
      <c r="C19" s="240" t="s">
        <v>48</v>
      </c>
      <c r="D19" s="240"/>
      <c r="E19" s="241" t="s">
        <v>24</v>
      </c>
      <c r="F19" s="234" t="s">
        <v>14</v>
      </c>
      <c r="G19" s="130"/>
      <c r="H19" s="131"/>
      <c r="I19" s="131"/>
      <c r="J19" s="131"/>
      <c r="K19" s="131"/>
      <c r="L19" s="131"/>
      <c r="M19" s="146"/>
      <c r="N19" s="146"/>
      <c r="O19" s="146"/>
      <c r="P19" s="146"/>
      <c r="Q19" s="146"/>
      <c r="R19" s="136"/>
      <c r="S19" s="151">
        <f t="shared" si="0"/>
        <v>0</v>
      </c>
      <c r="T19" s="225"/>
      <c r="U19" s="129">
        <v>0</v>
      </c>
    </row>
    <row r="20" spans="2:21" ht="27" customHeight="1" x14ac:dyDescent="0.15">
      <c r="B20" s="231">
        <v>10</v>
      </c>
      <c r="C20" s="240"/>
      <c r="D20" s="240"/>
      <c r="E20" s="233" t="s">
        <v>1</v>
      </c>
      <c r="F20" s="234" t="s">
        <v>14</v>
      </c>
      <c r="G20" s="130"/>
      <c r="H20" s="131"/>
      <c r="I20" s="131"/>
      <c r="J20" s="131"/>
      <c r="K20" s="131"/>
      <c r="L20" s="131"/>
      <c r="M20" s="146"/>
      <c r="N20" s="146"/>
      <c r="O20" s="146"/>
      <c r="P20" s="146"/>
      <c r="Q20" s="146"/>
      <c r="R20" s="136"/>
      <c r="S20" s="151">
        <f t="shared" si="0"/>
        <v>0</v>
      </c>
      <c r="T20" s="225"/>
      <c r="U20" s="129">
        <v>126</v>
      </c>
    </row>
    <row r="21" spans="2:21" ht="27" customHeight="1" x14ac:dyDescent="0.15">
      <c r="B21" s="231">
        <v>11</v>
      </c>
      <c r="C21" s="240"/>
      <c r="D21" s="240"/>
      <c r="E21" s="233" t="s">
        <v>2</v>
      </c>
      <c r="F21" s="234" t="s">
        <v>14</v>
      </c>
      <c r="G21" s="130"/>
      <c r="H21" s="131"/>
      <c r="I21" s="131"/>
      <c r="J21" s="131"/>
      <c r="K21" s="131"/>
      <c r="L21" s="131"/>
      <c r="M21" s="146"/>
      <c r="N21" s="146"/>
      <c r="O21" s="146"/>
      <c r="P21" s="146"/>
      <c r="Q21" s="146"/>
      <c r="R21" s="136"/>
      <c r="S21" s="151">
        <f t="shared" si="0"/>
        <v>0</v>
      </c>
      <c r="T21" s="225"/>
      <c r="U21" s="129">
        <v>0</v>
      </c>
    </row>
    <row r="22" spans="2:21" ht="27" customHeight="1" x14ac:dyDescent="0.15">
      <c r="B22" s="231">
        <v>12</v>
      </c>
      <c r="C22" s="240"/>
      <c r="D22" s="240"/>
      <c r="E22" s="233" t="s">
        <v>3</v>
      </c>
      <c r="F22" s="234" t="s">
        <v>14</v>
      </c>
      <c r="G22" s="130"/>
      <c r="H22" s="131"/>
      <c r="I22" s="131"/>
      <c r="J22" s="131"/>
      <c r="K22" s="131"/>
      <c r="L22" s="131"/>
      <c r="M22" s="146"/>
      <c r="N22" s="146"/>
      <c r="O22" s="146"/>
      <c r="P22" s="146"/>
      <c r="Q22" s="146"/>
      <c r="R22" s="136"/>
      <c r="S22" s="151">
        <f t="shared" si="0"/>
        <v>0</v>
      </c>
      <c r="T22" s="225"/>
      <c r="U22" s="129">
        <v>0</v>
      </c>
    </row>
    <row r="23" spans="2:21" ht="27" customHeight="1" x14ac:dyDescent="0.15">
      <c r="B23" s="231">
        <v>13</v>
      </c>
      <c r="C23" s="240"/>
      <c r="D23" s="240"/>
      <c r="E23" s="233" t="s">
        <v>4</v>
      </c>
      <c r="F23" s="234" t="s">
        <v>60</v>
      </c>
      <c r="G23" s="130"/>
      <c r="H23" s="131"/>
      <c r="I23" s="131"/>
      <c r="J23" s="131"/>
      <c r="K23" s="131"/>
      <c r="L23" s="131"/>
      <c r="M23" s="146"/>
      <c r="N23" s="146"/>
      <c r="O23" s="146"/>
      <c r="P23" s="146"/>
      <c r="Q23" s="146"/>
      <c r="R23" s="136"/>
      <c r="S23" s="151">
        <f t="shared" si="0"/>
        <v>0</v>
      </c>
      <c r="T23" s="225"/>
      <c r="U23" s="129">
        <v>0</v>
      </c>
    </row>
    <row r="24" spans="2:21" ht="27" customHeight="1" x14ac:dyDescent="0.15">
      <c r="B24" s="231">
        <v>14</v>
      </c>
      <c r="C24" s="240"/>
      <c r="D24" s="240"/>
      <c r="E24" s="233" t="s">
        <v>5</v>
      </c>
      <c r="F24" s="234" t="s">
        <v>17</v>
      </c>
      <c r="G24" s="130"/>
      <c r="H24" s="131"/>
      <c r="I24" s="131"/>
      <c r="J24" s="131"/>
      <c r="K24" s="131"/>
      <c r="L24" s="131"/>
      <c r="M24" s="146"/>
      <c r="N24" s="146"/>
      <c r="O24" s="146"/>
      <c r="P24" s="146"/>
      <c r="Q24" s="146"/>
      <c r="R24" s="136"/>
      <c r="S24" s="151">
        <f t="shared" si="0"/>
        <v>0</v>
      </c>
      <c r="T24" s="225"/>
      <c r="U24" s="129">
        <v>0</v>
      </c>
    </row>
    <row r="25" spans="2:21" ht="27" customHeight="1" x14ac:dyDescent="0.15">
      <c r="B25" s="231">
        <v>15</v>
      </c>
      <c r="C25" s="240"/>
      <c r="D25" s="240"/>
      <c r="E25" s="233" t="s">
        <v>6</v>
      </c>
      <c r="F25" s="234" t="s">
        <v>17</v>
      </c>
      <c r="G25" s="130"/>
      <c r="H25" s="131"/>
      <c r="I25" s="131"/>
      <c r="J25" s="131"/>
      <c r="K25" s="131"/>
      <c r="L25" s="131"/>
      <c r="M25" s="146"/>
      <c r="N25" s="146"/>
      <c r="O25" s="146"/>
      <c r="P25" s="146"/>
      <c r="Q25" s="146"/>
      <c r="R25" s="136"/>
      <c r="S25" s="151">
        <f t="shared" si="0"/>
        <v>0</v>
      </c>
      <c r="T25" s="225"/>
      <c r="U25" s="129">
        <v>10</v>
      </c>
    </row>
    <row r="26" spans="2:21" ht="27" customHeight="1" x14ac:dyDescent="0.15">
      <c r="B26" s="231">
        <v>16</v>
      </c>
      <c r="C26" s="242" t="s">
        <v>49</v>
      </c>
      <c r="D26" s="242"/>
      <c r="E26" s="243" t="s">
        <v>24</v>
      </c>
      <c r="F26" s="234" t="s">
        <v>14</v>
      </c>
      <c r="G26" s="130"/>
      <c r="H26" s="131"/>
      <c r="I26" s="131"/>
      <c r="J26" s="131"/>
      <c r="K26" s="131"/>
      <c r="L26" s="131"/>
      <c r="M26" s="146"/>
      <c r="N26" s="146"/>
      <c r="O26" s="146"/>
      <c r="P26" s="146"/>
      <c r="Q26" s="146"/>
      <c r="R26" s="136"/>
      <c r="S26" s="151">
        <f t="shared" si="0"/>
        <v>0</v>
      </c>
      <c r="T26" s="225"/>
      <c r="U26" s="129">
        <f>IFERROR(VLOOKUP(#REF!,#REF!,28,0),0)</f>
        <v>0</v>
      </c>
    </row>
    <row r="27" spans="2:21" ht="27" customHeight="1" x14ac:dyDescent="0.15">
      <c r="B27" s="231">
        <v>17</v>
      </c>
      <c r="C27" s="242"/>
      <c r="D27" s="242"/>
      <c r="E27" s="243" t="s">
        <v>2</v>
      </c>
      <c r="F27" s="234" t="s">
        <v>14</v>
      </c>
      <c r="G27" s="130"/>
      <c r="H27" s="131"/>
      <c r="I27" s="131"/>
      <c r="J27" s="131"/>
      <c r="K27" s="131"/>
      <c r="L27" s="131"/>
      <c r="M27" s="146"/>
      <c r="N27" s="146"/>
      <c r="O27" s="146"/>
      <c r="P27" s="146"/>
      <c r="Q27" s="146"/>
      <c r="R27" s="136"/>
      <c r="S27" s="151">
        <f t="shared" si="0"/>
        <v>0</v>
      </c>
      <c r="T27" s="225"/>
      <c r="U27" s="129">
        <f>IFERROR(VLOOKUP(#REF!,#REF!,29,0),0)</f>
        <v>0</v>
      </c>
    </row>
    <row r="28" spans="2:21" ht="27" customHeight="1" x14ac:dyDescent="0.15">
      <c r="B28" s="231">
        <v>18</v>
      </c>
      <c r="C28" s="242"/>
      <c r="D28" s="242"/>
      <c r="E28" s="243" t="s">
        <v>5</v>
      </c>
      <c r="F28" s="234" t="s">
        <v>17</v>
      </c>
      <c r="G28" s="130"/>
      <c r="H28" s="131"/>
      <c r="I28" s="131"/>
      <c r="J28" s="131"/>
      <c r="K28" s="131"/>
      <c r="L28" s="131"/>
      <c r="M28" s="146"/>
      <c r="N28" s="146"/>
      <c r="O28" s="146"/>
      <c r="P28" s="146"/>
      <c r="Q28" s="146"/>
      <c r="R28" s="136"/>
      <c r="S28" s="151">
        <f t="shared" si="0"/>
        <v>0</v>
      </c>
      <c r="T28" s="225"/>
      <c r="U28" s="129">
        <f>IFERROR(VLOOKUP(#REF!,#REF!,30,0),0)</f>
        <v>0</v>
      </c>
    </row>
    <row r="29" spans="2:21" ht="27" customHeight="1" thickBot="1" x14ac:dyDescent="0.2">
      <c r="B29" s="231">
        <v>19</v>
      </c>
      <c r="C29" s="242"/>
      <c r="D29" s="242"/>
      <c r="E29" s="243" t="s">
        <v>42</v>
      </c>
      <c r="F29" s="234" t="s">
        <v>45</v>
      </c>
      <c r="G29" s="138"/>
      <c r="H29" s="139"/>
      <c r="I29" s="139"/>
      <c r="J29" s="139"/>
      <c r="K29" s="139"/>
      <c r="L29" s="139"/>
      <c r="M29" s="147"/>
      <c r="N29" s="147"/>
      <c r="O29" s="147"/>
      <c r="P29" s="147"/>
      <c r="Q29" s="147"/>
      <c r="R29" s="149"/>
      <c r="S29" s="152">
        <f t="shared" si="0"/>
        <v>0</v>
      </c>
      <c r="T29" s="226"/>
      <c r="U29" s="129">
        <f>IFERROR(VLOOKUP(#REF!,#REF!,31,0),0)</f>
        <v>0</v>
      </c>
    </row>
    <row r="30" spans="2:21" ht="9.75" customHeight="1" x14ac:dyDescent="0.15"/>
    <row r="31" spans="2:21" ht="9.6" customHeight="1" x14ac:dyDescent="0.15">
      <c r="B31" s="165" t="s">
        <v>178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2:21" ht="9.6" customHeight="1" x14ac:dyDescent="0.1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N32" s="161"/>
      <c r="O32" s="161"/>
      <c r="P32" s="161"/>
      <c r="Q32" s="161"/>
    </row>
    <row r="33" spans="2:17" ht="27" customHeight="1" thickBot="1" x14ac:dyDescent="0.2">
      <c r="B33" s="111"/>
      <c r="C33" s="173"/>
      <c r="D33" s="174"/>
      <c r="E33" s="141" t="s">
        <v>175</v>
      </c>
      <c r="F33" s="197" t="s">
        <v>191</v>
      </c>
      <c r="G33" s="197"/>
      <c r="H33" s="197"/>
      <c r="I33" s="197"/>
      <c r="J33" s="111"/>
      <c r="K33" s="111"/>
      <c r="L33" s="111"/>
      <c r="N33" s="116"/>
      <c r="O33" s="116"/>
      <c r="P33" s="116"/>
      <c r="Q33" s="116"/>
    </row>
    <row r="34" spans="2:17" ht="27" customHeight="1" x14ac:dyDescent="0.15">
      <c r="C34" s="169" t="s">
        <v>177</v>
      </c>
      <c r="D34" s="196"/>
      <c r="E34" s="142"/>
      <c r="F34" s="180"/>
      <c r="G34" s="180"/>
      <c r="H34" s="180"/>
      <c r="I34" s="181"/>
      <c r="J34" s="117"/>
      <c r="K34" s="117"/>
      <c r="L34" s="118"/>
      <c r="M34" s="118"/>
      <c r="N34" s="117"/>
      <c r="O34" s="117"/>
      <c r="P34" s="117"/>
      <c r="Q34" s="117"/>
    </row>
    <row r="35" spans="2:17" ht="27" customHeight="1" thickBot="1" x14ac:dyDescent="0.2">
      <c r="C35" s="159" t="s">
        <v>176</v>
      </c>
      <c r="D35" s="195"/>
      <c r="E35" s="143"/>
      <c r="F35" s="254"/>
      <c r="G35" s="254"/>
      <c r="H35" s="254"/>
      <c r="I35" s="255"/>
      <c r="J35" s="117"/>
      <c r="K35" s="117"/>
      <c r="L35" s="118"/>
      <c r="M35" s="118"/>
      <c r="N35" s="117"/>
      <c r="O35" s="117"/>
      <c r="P35" s="117"/>
      <c r="Q35" s="117"/>
    </row>
  </sheetData>
  <sheetProtection sheet="1" autoFilter="0"/>
  <dataConsolidate/>
  <mergeCells count="43">
    <mergeCell ref="B4:D4"/>
    <mergeCell ref="F4:G4"/>
    <mergeCell ref="H4:J4"/>
    <mergeCell ref="M8:M10"/>
    <mergeCell ref="N8:N10"/>
    <mergeCell ref="B5:D5"/>
    <mergeCell ref="F5:G5"/>
    <mergeCell ref="H5:J5"/>
    <mergeCell ref="B7:M7"/>
    <mergeCell ref="B8:B10"/>
    <mergeCell ref="C8:E10"/>
    <mergeCell ref="B1:J1"/>
    <mergeCell ref="B2:E2"/>
    <mergeCell ref="B3:D3"/>
    <mergeCell ref="F3:G3"/>
    <mergeCell ref="H3:J3"/>
    <mergeCell ref="T8:T10"/>
    <mergeCell ref="C35:D35"/>
    <mergeCell ref="C18:D18"/>
    <mergeCell ref="C19:D25"/>
    <mergeCell ref="C26:D29"/>
    <mergeCell ref="B31:L32"/>
    <mergeCell ref="C34:D34"/>
    <mergeCell ref="F33:I33"/>
    <mergeCell ref="F34:I34"/>
    <mergeCell ref="F35:I35"/>
    <mergeCell ref="O8:O10"/>
    <mergeCell ref="S8:S10"/>
    <mergeCell ref="U8:U10"/>
    <mergeCell ref="N32:Q32"/>
    <mergeCell ref="C33:D33"/>
    <mergeCell ref="P8:P10"/>
    <mergeCell ref="Q8:Q10"/>
    <mergeCell ref="R8:R10"/>
    <mergeCell ref="C17:D17"/>
    <mergeCell ref="J8:J10"/>
    <mergeCell ref="K8:K10"/>
    <mergeCell ref="L8:L10"/>
    <mergeCell ref="F8:F10"/>
    <mergeCell ref="G8:G10"/>
    <mergeCell ref="H8:H10"/>
    <mergeCell ref="I8:I10"/>
    <mergeCell ref="C11:D16"/>
  </mergeCells>
  <phoneticPr fontId="5"/>
  <dataValidations count="2">
    <dataValidation allowBlank="1" showInputMessage="1" sqref="L34:M35 E34:E35 F34" xr:uid="{B16758B5-8C0E-4694-A7F3-7193A4C12278}"/>
    <dataValidation type="list" allowBlank="1" showInputMessage="1" showErrorMessage="1" sqref="F23" xr:uid="{32B649AC-9813-47D8-A381-E8DBAF242836}">
      <formula1>"㎥,kg"</formula1>
    </dataValidation>
  </dataValidations>
  <printOptions horizontalCentered="1" verticalCentered="1"/>
  <pageMargins left="0.39370078740157483" right="0" top="0" bottom="0.19685039370078741" header="0.51181102362204722" footer="0.23622047244094491"/>
  <pageSetup paperSize="8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F7DD-DCC9-4B0F-81D6-71D977D1AFEB}">
  <sheetPr codeName="Sheet2">
    <tabColor rgb="FF00B0F0"/>
    <pageSetUpPr fitToPage="1"/>
  </sheetPr>
  <dimension ref="B1:U35"/>
  <sheetViews>
    <sheetView zoomScale="75" zoomScaleNormal="75" workbookViewId="0">
      <selection activeCell="H4" sqref="H4:J4"/>
    </sheetView>
  </sheetViews>
  <sheetFormatPr defaultColWidth="9" defaultRowHeight="9.6" customHeight="1" x14ac:dyDescent="0.15"/>
  <cols>
    <col min="1" max="1" width="3.375" style="79" customWidth="1"/>
    <col min="2" max="2" width="3.125" style="81" customWidth="1"/>
    <col min="3" max="3" width="8.375" style="81" customWidth="1"/>
    <col min="4" max="4" width="8.375" style="79" customWidth="1"/>
    <col min="5" max="5" width="26.25" style="79" customWidth="1"/>
    <col min="6" max="6" width="5.625" style="81" customWidth="1"/>
    <col min="7" max="19" width="9.625" style="81" customWidth="1"/>
    <col min="20" max="20" width="37.625" style="79" customWidth="1"/>
    <col min="21" max="21" width="13.875" style="79" customWidth="1"/>
    <col min="22" max="16384" width="9" style="79"/>
  </cols>
  <sheetData>
    <row r="1" spans="2:21" ht="21" x14ac:dyDescent="0.15">
      <c r="B1" s="184" t="s">
        <v>199</v>
      </c>
      <c r="C1" s="184"/>
      <c r="D1" s="184"/>
      <c r="E1" s="184"/>
      <c r="F1" s="184"/>
      <c r="G1" s="184"/>
      <c r="H1" s="184"/>
      <c r="I1" s="184"/>
      <c r="J1" s="184"/>
      <c r="K1" s="114"/>
      <c r="L1" s="115"/>
      <c r="N1" s="109"/>
      <c r="O1" s="102"/>
      <c r="P1" s="102"/>
      <c r="Q1" s="102"/>
      <c r="R1" s="102"/>
      <c r="S1" s="102"/>
    </row>
    <row r="2" spans="2:21" ht="21" x14ac:dyDescent="0.15">
      <c r="B2" s="156" t="s">
        <v>174</v>
      </c>
      <c r="C2" s="156"/>
      <c r="D2" s="156"/>
      <c r="E2" s="156"/>
      <c r="F2" s="112"/>
      <c r="G2" s="112"/>
      <c r="H2" s="112"/>
      <c r="I2" s="112"/>
      <c r="J2" s="112"/>
      <c r="K2" s="114"/>
      <c r="L2" s="115"/>
      <c r="M2" s="113"/>
      <c r="N2" s="109"/>
      <c r="O2" s="102"/>
      <c r="P2" s="102"/>
      <c r="Q2" s="102"/>
      <c r="R2" s="102"/>
      <c r="S2" s="102"/>
    </row>
    <row r="3" spans="2:21" ht="27" customHeight="1" thickBot="1" x14ac:dyDescent="0.2">
      <c r="B3" s="247" t="s">
        <v>35</v>
      </c>
      <c r="C3" s="247"/>
      <c r="D3" s="247"/>
      <c r="E3" s="248" t="s">
        <v>182</v>
      </c>
      <c r="F3" s="247" t="s">
        <v>185</v>
      </c>
      <c r="G3" s="249"/>
      <c r="H3" s="253" t="s">
        <v>194</v>
      </c>
      <c r="I3" s="253"/>
      <c r="J3" s="253"/>
      <c r="L3" s="119"/>
      <c r="M3" s="144" t="s">
        <v>202</v>
      </c>
      <c r="N3" s="119"/>
      <c r="O3" s="120"/>
      <c r="P3" s="120"/>
      <c r="Q3" s="120"/>
      <c r="R3" s="80"/>
      <c r="S3" s="80"/>
    </row>
    <row r="4" spans="2:21" ht="27" customHeight="1" x14ac:dyDescent="0.3">
      <c r="B4" s="247" t="s">
        <v>36</v>
      </c>
      <c r="C4" s="247"/>
      <c r="D4" s="247"/>
      <c r="E4" s="250" t="s">
        <v>183</v>
      </c>
      <c r="F4" s="247" t="s">
        <v>189</v>
      </c>
      <c r="G4" s="249"/>
      <c r="H4" s="187"/>
      <c r="I4" s="188"/>
      <c r="J4" s="189"/>
      <c r="L4" s="119"/>
      <c r="M4" s="144"/>
      <c r="N4" s="119"/>
      <c r="O4" s="120"/>
      <c r="P4" s="120"/>
      <c r="Q4" s="120"/>
      <c r="R4" s="110"/>
      <c r="S4" s="110"/>
    </row>
    <row r="5" spans="2:21" ht="27" customHeight="1" thickBot="1" x14ac:dyDescent="0.35">
      <c r="B5" s="247" t="s">
        <v>184</v>
      </c>
      <c r="C5" s="247"/>
      <c r="D5" s="249"/>
      <c r="E5" s="251" t="s">
        <v>200</v>
      </c>
      <c r="F5" s="252" t="s">
        <v>190</v>
      </c>
      <c r="G5" s="249"/>
      <c r="H5" s="227"/>
      <c r="I5" s="228"/>
      <c r="J5" s="229"/>
      <c r="L5" s="119"/>
      <c r="M5" s="119"/>
      <c r="N5" s="119"/>
      <c r="O5" s="120"/>
      <c r="P5" s="120"/>
      <c r="Q5" s="120"/>
      <c r="R5" s="110"/>
      <c r="S5" s="110"/>
    </row>
    <row r="6" spans="2:21" ht="18" customHeight="1" x14ac:dyDescent="0.15">
      <c r="F6" s="79"/>
    </row>
    <row r="7" spans="2:21" ht="18" customHeight="1" thickBot="1" x14ac:dyDescent="0.2">
      <c r="B7" s="175" t="s">
        <v>186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U7" s="140" t="s">
        <v>188</v>
      </c>
    </row>
    <row r="8" spans="2:21" ht="9.6" customHeight="1" x14ac:dyDescent="0.15">
      <c r="B8" s="167" t="s">
        <v>40</v>
      </c>
      <c r="C8" s="167" t="s">
        <v>0</v>
      </c>
      <c r="D8" s="167"/>
      <c r="E8" s="167"/>
      <c r="F8" s="167" t="s">
        <v>13</v>
      </c>
      <c r="G8" s="167" t="s">
        <v>37</v>
      </c>
      <c r="H8" s="167" t="s">
        <v>27</v>
      </c>
      <c r="I8" s="167" t="s">
        <v>28</v>
      </c>
      <c r="J8" s="167" t="s">
        <v>29</v>
      </c>
      <c r="K8" s="167" t="s">
        <v>30</v>
      </c>
      <c r="L8" s="167" t="s">
        <v>31</v>
      </c>
      <c r="M8" s="167" t="s">
        <v>32</v>
      </c>
      <c r="N8" s="167" t="s">
        <v>33</v>
      </c>
      <c r="O8" s="167" t="s">
        <v>34</v>
      </c>
      <c r="P8" s="167" t="s">
        <v>38</v>
      </c>
      <c r="Q8" s="167" t="s">
        <v>25</v>
      </c>
      <c r="R8" s="193" t="s">
        <v>26</v>
      </c>
      <c r="S8" s="153" t="s">
        <v>203</v>
      </c>
      <c r="T8" s="157" t="s">
        <v>196</v>
      </c>
      <c r="U8" s="158" t="s">
        <v>187</v>
      </c>
    </row>
    <row r="9" spans="2:21" ht="9.6" customHeight="1" x14ac:dyDescent="0.15"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93"/>
      <c r="S9" s="154"/>
      <c r="T9" s="157"/>
      <c r="U9" s="182"/>
    </row>
    <row r="10" spans="2:21" ht="9.6" customHeight="1" thickBot="1" x14ac:dyDescent="0.2">
      <c r="B10" s="167"/>
      <c r="C10" s="167"/>
      <c r="D10" s="167"/>
      <c r="E10" s="167"/>
      <c r="F10" s="167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94"/>
      <c r="S10" s="155"/>
      <c r="T10" s="158"/>
      <c r="U10" s="183"/>
    </row>
    <row r="11" spans="2:21" ht="27" customHeight="1" x14ac:dyDescent="0.15">
      <c r="B11" s="231">
        <v>1</v>
      </c>
      <c r="C11" s="232" t="s">
        <v>47</v>
      </c>
      <c r="D11" s="232"/>
      <c r="E11" s="233" t="s">
        <v>131</v>
      </c>
      <c r="F11" s="234" t="s">
        <v>19</v>
      </c>
      <c r="G11" s="127"/>
      <c r="H11" s="128"/>
      <c r="I11" s="128"/>
      <c r="J11" s="128"/>
      <c r="K11" s="128"/>
      <c r="L11" s="128"/>
      <c r="M11" s="145"/>
      <c r="N11" s="145"/>
      <c r="O11" s="145"/>
      <c r="P11" s="145"/>
      <c r="Q11" s="145"/>
      <c r="R11" s="148"/>
      <c r="S11" s="244">
        <f>SUM(G11:R11)</f>
        <v>0</v>
      </c>
      <c r="T11" s="224"/>
      <c r="U11" s="233">
        <v>5898</v>
      </c>
    </row>
    <row r="12" spans="2:21" ht="27" customHeight="1" x14ac:dyDescent="0.15">
      <c r="B12" s="231">
        <v>2</v>
      </c>
      <c r="C12" s="232"/>
      <c r="D12" s="232"/>
      <c r="E12" s="233" t="s">
        <v>132</v>
      </c>
      <c r="F12" s="234" t="s">
        <v>19</v>
      </c>
      <c r="G12" s="130"/>
      <c r="H12" s="131"/>
      <c r="I12" s="131"/>
      <c r="J12" s="131"/>
      <c r="K12" s="131"/>
      <c r="L12" s="131"/>
      <c r="M12" s="146"/>
      <c r="N12" s="146"/>
      <c r="O12" s="146"/>
      <c r="P12" s="146"/>
      <c r="Q12" s="146"/>
      <c r="R12" s="136"/>
      <c r="S12" s="245">
        <f t="shared" ref="S12:S29" si="0">SUM(G12:R12)</f>
        <v>0</v>
      </c>
      <c r="T12" s="225"/>
      <c r="U12" s="233">
        <v>0</v>
      </c>
    </row>
    <row r="13" spans="2:21" ht="27" customHeight="1" x14ac:dyDescent="0.15">
      <c r="B13" s="231">
        <v>3</v>
      </c>
      <c r="C13" s="232"/>
      <c r="D13" s="232"/>
      <c r="E13" s="233" t="s">
        <v>180</v>
      </c>
      <c r="F13" s="234" t="s">
        <v>19</v>
      </c>
      <c r="G13" s="130"/>
      <c r="H13" s="131"/>
      <c r="I13" s="131"/>
      <c r="J13" s="131"/>
      <c r="K13" s="131"/>
      <c r="L13" s="131"/>
      <c r="M13" s="146"/>
      <c r="N13" s="146"/>
      <c r="O13" s="146"/>
      <c r="P13" s="146"/>
      <c r="Q13" s="146"/>
      <c r="R13" s="136"/>
      <c r="S13" s="245">
        <f t="shared" si="0"/>
        <v>0</v>
      </c>
      <c r="T13" s="225"/>
      <c r="U13" s="233">
        <v>0</v>
      </c>
    </row>
    <row r="14" spans="2:21" ht="27" customHeight="1" x14ac:dyDescent="0.15">
      <c r="B14" s="231">
        <v>4</v>
      </c>
      <c r="C14" s="232"/>
      <c r="D14" s="232"/>
      <c r="E14" s="233" t="s">
        <v>181</v>
      </c>
      <c r="F14" s="234" t="s">
        <v>19</v>
      </c>
      <c r="G14" s="130"/>
      <c r="H14" s="131"/>
      <c r="I14" s="131"/>
      <c r="J14" s="131"/>
      <c r="K14" s="131"/>
      <c r="L14" s="131"/>
      <c r="M14" s="146"/>
      <c r="N14" s="146"/>
      <c r="O14" s="146"/>
      <c r="P14" s="146"/>
      <c r="Q14" s="146"/>
      <c r="R14" s="136"/>
      <c r="S14" s="245">
        <f t="shared" si="0"/>
        <v>0</v>
      </c>
      <c r="T14" s="225"/>
      <c r="U14" s="233">
        <v>0</v>
      </c>
    </row>
    <row r="15" spans="2:21" ht="27" customHeight="1" x14ac:dyDescent="0.15">
      <c r="B15" s="231">
        <v>5</v>
      </c>
      <c r="C15" s="232"/>
      <c r="D15" s="232"/>
      <c r="E15" s="233" t="s">
        <v>192</v>
      </c>
      <c r="F15" s="234" t="s">
        <v>19</v>
      </c>
      <c r="G15" s="130"/>
      <c r="H15" s="131"/>
      <c r="I15" s="131"/>
      <c r="J15" s="131"/>
      <c r="K15" s="131"/>
      <c r="L15" s="131"/>
      <c r="M15" s="146"/>
      <c r="N15" s="146"/>
      <c r="O15" s="146"/>
      <c r="P15" s="146"/>
      <c r="Q15" s="146"/>
      <c r="R15" s="136"/>
      <c r="S15" s="245">
        <f t="shared" si="0"/>
        <v>0</v>
      </c>
      <c r="T15" s="225"/>
      <c r="U15" s="233">
        <v>0</v>
      </c>
    </row>
    <row r="16" spans="2:21" ht="27" customHeight="1" x14ac:dyDescent="0.15">
      <c r="B16" s="231">
        <v>6</v>
      </c>
      <c r="C16" s="232"/>
      <c r="D16" s="232"/>
      <c r="E16" s="233" t="s">
        <v>193</v>
      </c>
      <c r="F16" s="234" t="s">
        <v>19</v>
      </c>
      <c r="G16" s="130"/>
      <c r="H16" s="131"/>
      <c r="I16" s="131"/>
      <c r="J16" s="131"/>
      <c r="K16" s="131"/>
      <c r="L16" s="131"/>
      <c r="M16" s="146"/>
      <c r="N16" s="146"/>
      <c r="O16" s="146"/>
      <c r="P16" s="146"/>
      <c r="Q16" s="146"/>
      <c r="R16" s="136"/>
      <c r="S16" s="245">
        <f t="shared" si="0"/>
        <v>0</v>
      </c>
      <c r="T16" s="225"/>
      <c r="U16" s="233">
        <v>0</v>
      </c>
    </row>
    <row r="17" spans="2:21" ht="27" customHeight="1" thickBot="1" x14ac:dyDescent="0.2">
      <c r="B17" s="231">
        <v>7</v>
      </c>
      <c r="C17" s="235" t="s">
        <v>50</v>
      </c>
      <c r="D17" s="235"/>
      <c r="E17" s="236"/>
      <c r="F17" s="234" t="s">
        <v>17</v>
      </c>
      <c r="G17" s="130"/>
      <c r="H17" s="131"/>
      <c r="I17" s="131"/>
      <c r="J17" s="131"/>
      <c r="K17" s="131"/>
      <c r="L17" s="131"/>
      <c r="M17" s="146"/>
      <c r="N17" s="146"/>
      <c r="O17" s="146"/>
      <c r="P17" s="146"/>
      <c r="Q17" s="146"/>
      <c r="R17" s="136"/>
      <c r="S17" s="245">
        <f t="shared" si="0"/>
        <v>0</v>
      </c>
      <c r="T17" s="225"/>
      <c r="U17" s="233">
        <v>54</v>
      </c>
    </row>
    <row r="18" spans="2:21" ht="27" customHeight="1" thickBot="1" x14ac:dyDescent="0.2">
      <c r="B18" s="231">
        <v>8</v>
      </c>
      <c r="C18" s="235" t="s">
        <v>51</v>
      </c>
      <c r="D18" s="237"/>
      <c r="E18" s="238" t="s">
        <v>179</v>
      </c>
      <c r="F18" s="239" t="s">
        <v>17</v>
      </c>
      <c r="G18" s="130"/>
      <c r="H18" s="131"/>
      <c r="I18" s="131"/>
      <c r="J18" s="131"/>
      <c r="K18" s="131"/>
      <c r="L18" s="131"/>
      <c r="M18" s="146"/>
      <c r="N18" s="146"/>
      <c r="O18" s="146"/>
      <c r="P18" s="146"/>
      <c r="Q18" s="146"/>
      <c r="R18" s="136"/>
      <c r="S18" s="245">
        <f t="shared" si="0"/>
        <v>0</v>
      </c>
      <c r="T18" s="225"/>
      <c r="U18" s="233">
        <v>54</v>
      </c>
    </row>
    <row r="19" spans="2:21" ht="27" customHeight="1" x14ac:dyDescent="0.15">
      <c r="B19" s="231">
        <v>9</v>
      </c>
      <c r="C19" s="240" t="s">
        <v>48</v>
      </c>
      <c r="D19" s="240"/>
      <c r="E19" s="241" t="s">
        <v>24</v>
      </c>
      <c r="F19" s="234" t="s">
        <v>14</v>
      </c>
      <c r="G19" s="130"/>
      <c r="H19" s="131"/>
      <c r="I19" s="131"/>
      <c r="J19" s="131"/>
      <c r="K19" s="131"/>
      <c r="L19" s="131"/>
      <c r="M19" s="146"/>
      <c r="N19" s="146"/>
      <c r="O19" s="146"/>
      <c r="P19" s="146"/>
      <c r="Q19" s="146"/>
      <c r="R19" s="136"/>
      <c r="S19" s="245">
        <f t="shared" si="0"/>
        <v>0</v>
      </c>
      <c r="T19" s="225"/>
      <c r="U19" s="233">
        <v>0</v>
      </c>
    </row>
    <row r="20" spans="2:21" ht="27" customHeight="1" x14ac:dyDescent="0.15">
      <c r="B20" s="231">
        <v>10</v>
      </c>
      <c r="C20" s="240"/>
      <c r="D20" s="240"/>
      <c r="E20" s="233" t="s">
        <v>1</v>
      </c>
      <c r="F20" s="234" t="s">
        <v>14</v>
      </c>
      <c r="G20" s="130"/>
      <c r="H20" s="131"/>
      <c r="I20" s="131"/>
      <c r="J20" s="131"/>
      <c r="K20" s="131"/>
      <c r="L20" s="131"/>
      <c r="M20" s="146"/>
      <c r="N20" s="146"/>
      <c r="O20" s="146"/>
      <c r="P20" s="146"/>
      <c r="Q20" s="146"/>
      <c r="R20" s="136"/>
      <c r="S20" s="245">
        <f t="shared" si="0"/>
        <v>0</v>
      </c>
      <c r="T20" s="225"/>
      <c r="U20" s="233">
        <v>0</v>
      </c>
    </row>
    <row r="21" spans="2:21" ht="27" customHeight="1" x14ac:dyDescent="0.15">
      <c r="B21" s="231">
        <v>11</v>
      </c>
      <c r="C21" s="240"/>
      <c r="D21" s="240"/>
      <c r="E21" s="233" t="s">
        <v>2</v>
      </c>
      <c r="F21" s="234" t="s">
        <v>14</v>
      </c>
      <c r="G21" s="130"/>
      <c r="H21" s="131"/>
      <c r="I21" s="131"/>
      <c r="J21" s="131"/>
      <c r="K21" s="131"/>
      <c r="L21" s="131"/>
      <c r="M21" s="146"/>
      <c r="N21" s="146"/>
      <c r="O21" s="146"/>
      <c r="P21" s="146"/>
      <c r="Q21" s="146"/>
      <c r="R21" s="136"/>
      <c r="S21" s="245">
        <f t="shared" si="0"/>
        <v>0</v>
      </c>
      <c r="T21" s="225"/>
      <c r="U21" s="233">
        <v>0</v>
      </c>
    </row>
    <row r="22" spans="2:21" ht="27" customHeight="1" x14ac:dyDescent="0.15">
      <c r="B22" s="231">
        <v>12</v>
      </c>
      <c r="C22" s="240"/>
      <c r="D22" s="240"/>
      <c r="E22" s="233" t="s">
        <v>3</v>
      </c>
      <c r="F22" s="234" t="s">
        <v>14</v>
      </c>
      <c r="G22" s="130"/>
      <c r="H22" s="131"/>
      <c r="I22" s="131"/>
      <c r="J22" s="131"/>
      <c r="K22" s="131"/>
      <c r="L22" s="131"/>
      <c r="M22" s="146"/>
      <c r="N22" s="146"/>
      <c r="O22" s="146"/>
      <c r="P22" s="146"/>
      <c r="Q22" s="146"/>
      <c r="R22" s="136"/>
      <c r="S22" s="245">
        <f t="shared" si="0"/>
        <v>0</v>
      </c>
      <c r="T22" s="225"/>
      <c r="U22" s="233">
        <v>0</v>
      </c>
    </row>
    <row r="23" spans="2:21" ht="27" customHeight="1" x14ac:dyDescent="0.15">
      <c r="B23" s="231">
        <v>13</v>
      </c>
      <c r="C23" s="240"/>
      <c r="D23" s="240"/>
      <c r="E23" s="233" t="s">
        <v>4</v>
      </c>
      <c r="F23" s="234" t="s">
        <v>60</v>
      </c>
      <c r="G23" s="130"/>
      <c r="H23" s="131"/>
      <c r="I23" s="131"/>
      <c r="J23" s="131"/>
      <c r="K23" s="131"/>
      <c r="L23" s="131"/>
      <c r="M23" s="146"/>
      <c r="N23" s="146"/>
      <c r="O23" s="146"/>
      <c r="P23" s="146"/>
      <c r="Q23" s="146"/>
      <c r="R23" s="136"/>
      <c r="S23" s="245">
        <f t="shared" si="0"/>
        <v>0</v>
      </c>
      <c r="T23" s="225"/>
      <c r="U23" s="233">
        <v>0</v>
      </c>
    </row>
    <row r="24" spans="2:21" ht="27" customHeight="1" x14ac:dyDescent="0.15">
      <c r="B24" s="231">
        <v>14</v>
      </c>
      <c r="C24" s="240"/>
      <c r="D24" s="240"/>
      <c r="E24" s="233" t="s">
        <v>5</v>
      </c>
      <c r="F24" s="234" t="s">
        <v>17</v>
      </c>
      <c r="G24" s="130"/>
      <c r="H24" s="131"/>
      <c r="I24" s="131"/>
      <c r="J24" s="131"/>
      <c r="K24" s="131"/>
      <c r="L24" s="131"/>
      <c r="M24" s="146"/>
      <c r="N24" s="146"/>
      <c r="O24" s="146"/>
      <c r="P24" s="146"/>
      <c r="Q24" s="146"/>
      <c r="R24" s="136"/>
      <c r="S24" s="245">
        <f t="shared" si="0"/>
        <v>0</v>
      </c>
      <c r="T24" s="225"/>
      <c r="U24" s="233">
        <v>0</v>
      </c>
    </row>
    <row r="25" spans="2:21" ht="27" customHeight="1" x14ac:dyDescent="0.15">
      <c r="B25" s="231">
        <v>15</v>
      </c>
      <c r="C25" s="240"/>
      <c r="D25" s="240"/>
      <c r="E25" s="233" t="s">
        <v>6</v>
      </c>
      <c r="F25" s="234" t="s">
        <v>17</v>
      </c>
      <c r="G25" s="130"/>
      <c r="H25" s="131"/>
      <c r="I25" s="131"/>
      <c r="J25" s="131"/>
      <c r="K25" s="131"/>
      <c r="L25" s="131"/>
      <c r="M25" s="146"/>
      <c r="N25" s="146"/>
      <c r="O25" s="146"/>
      <c r="P25" s="146"/>
      <c r="Q25" s="146"/>
      <c r="R25" s="136"/>
      <c r="S25" s="245">
        <f t="shared" si="0"/>
        <v>0</v>
      </c>
      <c r="T25" s="225"/>
      <c r="U25" s="233">
        <v>0</v>
      </c>
    </row>
    <row r="26" spans="2:21" ht="27" customHeight="1" x14ac:dyDescent="0.15">
      <c r="B26" s="231">
        <v>16</v>
      </c>
      <c r="C26" s="242" t="s">
        <v>49</v>
      </c>
      <c r="D26" s="242"/>
      <c r="E26" s="243" t="s">
        <v>24</v>
      </c>
      <c r="F26" s="234" t="s">
        <v>14</v>
      </c>
      <c r="G26" s="130"/>
      <c r="H26" s="131"/>
      <c r="I26" s="131"/>
      <c r="J26" s="131"/>
      <c r="K26" s="131"/>
      <c r="L26" s="131"/>
      <c r="M26" s="146"/>
      <c r="N26" s="146"/>
      <c r="O26" s="146"/>
      <c r="P26" s="146"/>
      <c r="Q26" s="146"/>
      <c r="R26" s="136"/>
      <c r="S26" s="245">
        <f t="shared" si="0"/>
        <v>0</v>
      </c>
      <c r="T26" s="225"/>
      <c r="U26" s="233">
        <v>0</v>
      </c>
    </row>
    <row r="27" spans="2:21" ht="27" customHeight="1" x14ac:dyDescent="0.15">
      <c r="B27" s="231">
        <v>17</v>
      </c>
      <c r="C27" s="242"/>
      <c r="D27" s="242"/>
      <c r="E27" s="243" t="s">
        <v>2</v>
      </c>
      <c r="F27" s="234" t="s">
        <v>14</v>
      </c>
      <c r="G27" s="130"/>
      <c r="H27" s="131"/>
      <c r="I27" s="131"/>
      <c r="J27" s="131"/>
      <c r="K27" s="131"/>
      <c r="L27" s="131"/>
      <c r="M27" s="146"/>
      <c r="N27" s="146"/>
      <c r="O27" s="146"/>
      <c r="P27" s="146"/>
      <c r="Q27" s="146"/>
      <c r="R27" s="136"/>
      <c r="S27" s="245">
        <f t="shared" si="0"/>
        <v>0</v>
      </c>
      <c r="T27" s="225"/>
      <c r="U27" s="233">
        <v>0</v>
      </c>
    </row>
    <row r="28" spans="2:21" ht="27" customHeight="1" x14ac:dyDescent="0.15">
      <c r="B28" s="231">
        <v>18</v>
      </c>
      <c r="C28" s="242"/>
      <c r="D28" s="242"/>
      <c r="E28" s="243" t="s">
        <v>5</v>
      </c>
      <c r="F28" s="234" t="s">
        <v>17</v>
      </c>
      <c r="G28" s="130"/>
      <c r="H28" s="131"/>
      <c r="I28" s="131"/>
      <c r="J28" s="131"/>
      <c r="K28" s="131"/>
      <c r="L28" s="131"/>
      <c r="M28" s="146"/>
      <c r="N28" s="146"/>
      <c r="O28" s="146"/>
      <c r="P28" s="146"/>
      <c r="Q28" s="146"/>
      <c r="R28" s="136"/>
      <c r="S28" s="245">
        <f t="shared" si="0"/>
        <v>0</v>
      </c>
      <c r="T28" s="225"/>
      <c r="U28" s="233">
        <v>0</v>
      </c>
    </row>
    <row r="29" spans="2:21" ht="27" customHeight="1" thickBot="1" x14ac:dyDescent="0.2">
      <c r="B29" s="231">
        <v>19</v>
      </c>
      <c r="C29" s="242"/>
      <c r="D29" s="242"/>
      <c r="E29" s="243" t="s">
        <v>42</v>
      </c>
      <c r="F29" s="234" t="s">
        <v>45</v>
      </c>
      <c r="G29" s="138"/>
      <c r="H29" s="139"/>
      <c r="I29" s="139"/>
      <c r="J29" s="139"/>
      <c r="K29" s="139"/>
      <c r="L29" s="139"/>
      <c r="M29" s="147"/>
      <c r="N29" s="147"/>
      <c r="O29" s="147"/>
      <c r="P29" s="147"/>
      <c r="Q29" s="147"/>
      <c r="R29" s="149"/>
      <c r="S29" s="246">
        <f t="shared" si="0"/>
        <v>0</v>
      </c>
      <c r="T29" s="226"/>
      <c r="U29" s="233">
        <v>0</v>
      </c>
    </row>
    <row r="30" spans="2:21" ht="9.75" customHeight="1" x14ac:dyDescent="0.15"/>
    <row r="31" spans="2:21" ht="9.6" customHeight="1" x14ac:dyDescent="0.15">
      <c r="B31" s="165" t="s">
        <v>178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2:21" ht="9.6" customHeight="1" x14ac:dyDescent="0.1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N32" s="161"/>
      <c r="O32" s="161"/>
      <c r="P32" s="161"/>
      <c r="Q32" s="161"/>
    </row>
    <row r="33" spans="2:17" ht="27" customHeight="1" thickBot="1" x14ac:dyDescent="0.2">
      <c r="B33" s="111"/>
      <c r="C33" s="173"/>
      <c r="D33" s="174"/>
      <c r="E33" s="141" t="s">
        <v>175</v>
      </c>
      <c r="F33" s="197" t="s">
        <v>191</v>
      </c>
      <c r="G33" s="197"/>
      <c r="H33" s="197"/>
      <c r="I33" s="197"/>
      <c r="J33" s="111"/>
      <c r="K33" s="111"/>
      <c r="L33" s="111"/>
      <c r="N33" s="116"/>
      <c r="O33" s="116"/>
      <c r="P33" s="116"/>
      <c r="Q33" s="116"/>
    </row>
    <row r="34" spans="2:17" ht="27" customHeight="1" x14ac:dyDescent="0.15">
      <c r="C34" s="169" t="s">
        <v>177</v>
      </c>
      <c r="D34" s="196"/>
      <c r="E34" s="142"/>
      <c r="F34" s="180"/>
      <c r="G34" s="180"/>
      <c r="H34" s="180"/>
      <c r="I34" s="181"/>
      <c r="J34" s="117"/>
      <c r="K34" s="117"/>
      <c r="L34" s="118"/>
      <c r="M34" s="118"/>
      <c r="N34" s="117"/>
      <c r="O34" s="117"/>
      <c r="P34" s="117"/>
      <c r="Q34" s="117"/>
    </row>
    <row r="35" spans="2:17" ht="27" customHeight="1" thickBot="1" x14ac:dyDescent="0.2">
      <c r="C35" s="159" t="s">
        <v>176</v>
      </c>
      <c r="D35" s="195"/>
      <c r="E35" s="143"/>
      <c r="F35" s="254"/>
      <c r="G35" s="254"/>
      <c r="H35" s="254"/>
      <c r="I35" s="255"/>
      <c r="J35" s="117"/>
      <c r="K35" s="117"/>
      <c r="L35" s="118"/>
      <c r="M35" s="118"/>
      <c r="N35" s="117"/>
      <c r="O35" s="117"/>
      <c r="P35" s="117"/>
      <c r="Q35" s="117"/>
    </row>
  </sheetData>
  <sheetProtection sheet="1" autoFilter="0"/>
  <dataConsolidate/>
  <mergeCells count="43">
    <mergeCell ref="B4:D4"/>
    <mergeCell ref="F4:G4"/>
    <mergeCell ref="H4:J4"/>
    <mergeCell ref="M8:M10"/>
    <mergeCell ref="N8:N10"/>
    <mergeCell ref="B5:D5"/>
    <mergeCell ref="F5:G5"/>
    <mergeCell ref="H5:J5"/>
    <mergeCell ref="B7:M7"/>
    <mergeCell ref="B8:B10"/>
    <mergeCell ref="C8:E10"/>
    <mergeCell ref="B1:J1"/>
    <mergeCell ref="B2:E2"/>
    <mergeCell ref="B3:D3"/>
    <mergeCell ref="F3:G3"/>
    <mergeCell ref="H3:J3"/>
    <mergeCell ref="T8:T10"/>
    <mergeCell ref="C35:D35"/>
    <mergeCell ref="C18:D18"/>
    <mergeCell ref="C19:D25"/>
    <mergeCell ref="C26:D29"/>
    <mergeCell ref="B31:L32"/>
    <mergeCell ref="C34:D34"/>
    <mergeCell ref="F33:I33"/>
    <mergeCell ref="F34:I34"/>
    <mergeCell ref="F35:I35"/>
    <mergeCell ref="O8:O10"/>
    <mergeCell ref="S8:S10"/>
    <mergeCell ref="U8:U10"/>
    <mergeCell ref="N32:Q32"/>
    <mergeCell ref="C33:D33"/>
    <mergeCell ref="P8:P10"/>
    <mergeCell ref="Q8:Q10"/>
    <mergeCell ref="R8:R10"/>
    <mergeCell ref="C17:D17"/>
    <mergeCell ref="J8:J10"/>
    <mergeCell ref="K8:K10"/>
    <mergeCell ref="L8:L10"/>
    <mergeCell ref="F8:F10"/>
    <mergeCell ref="G8:G10"/>
    <mergeCell ref="H8:H10"/>
    <mergeCell ref="I8:I10"/>
    <mergeCell ref="C11:D16"/>
  </mergeCells>
  <phoneticPr fontId="5"/>
  <dataValidations count="2">
    <dataValidation type="list" allowBlank="1" showInputMessage="1" showErrorMessage="1" sqref="F23" xr:uid="{A8B9110A-2FBA-42A4-9934-58AE5AAFB667}">
      <formula1>"㎥,kg"</formula1>
    </dataValidation>
    <dataValidation allowBlank="1" showInputMessage="1" sqref="L34:M35 E34:E35 F34" xr:uid="{E5D60CC1-0215-4678-8E41-212FA3F92C4A}"/>
  </dataValidations>
  <printOptions horizontalCentered="1" verticalCentered="1"/>
  <pageMargins left="0.39370078740157483" right="0" top="0" bottom="0.19685039370078741" header="0.51181102362204722" footer="0.23622047244094491"/>
  <pageSetup paperSize="8" scale="8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79DE-28AE-4B67-89D6-E4758A360E8D}">
  <sheetPr codeName="Sheet4">
    <tabColor rgb="FF00B0F0"/>
    <pageSetUpPr fitToPage="1"/>
  </sheetPr>
  <dimension ref="B1:U35"/>
  <sheetViews>
    <sheetView zoomScale="75" zoomScaleNormal="75" workbookViewId="0">
      <selection activeCell="H4" sqref="H4:J4"/>
    </sheetView>
  </sheetViews>
  <sheetFormatPr defaultColWidth="9" defaultRowHeight="9.6" customHeight="1" x14ac:dyDescent="0.15"/>
  <cols>
    <col min="1" max="1" width="3.375" style="79" customWidth="1"/>
    <col min="2" max="2" width="3.125" style="81" customWidth="1"/>
    <col min="3" max="3" width="8.375" style="81" customWidth="1"/>
    <col min="4" max="4" width="8.375" style="79" customWidth="1"/>
    <col min="5" max="5" width="26.25" style="79" customWidth="1"/>
    <col min="6" max="6" width="5.625" style="81" customWidth="1"/>
    <col min="7" max="19" width="9.625" style="81" customWidth="1"/>
    <col min="20" max="20" width="37.625" style="79" customWidth="1"/>
    <col min="21" max="21" width="13.875" style="79" customWidth="1"/>
    <col min="22" max="16384" width="9" style="79"/>
  </cols>
  <sheetData>
    <row r="1" spans="2:21" ht="21" x14ac:dyDescent="0.15">
      <c r="B1" s="184" t="s">
        <v>199</v>
      </c>
      <c r="C1" s="184"/>
      <c r="D1" s="184"/>
      <c r="E1" s="184"/>
      <c r="F1" s="184"/>
      <c r="G1" s="184"/>
      <c r="H1" s="184"/>
      <c r="I1" s="184"/>
      <c r="J1" s="184"/>
      <c r="K1" s="114"/>
      <c r="L1" s="115"/>
      <c r="N1" s="109"/>
      <c r="O1" s="102"/>
      <c r="P1" s="102"/>
      <c r="Q1" s="102"/>
      <c r="R1" s="102"/>
      <c r="S1" s="102"/>
    </row>
    <row r="2" spans="2:21" ht="21" x14ac:dyDescent="0.15">
      <c r="B2" s="156" t="s">
        <v>174</v>
      </c>
      <c r="C2" s="156"/>
      <c r="D2" s="156"/>
      <c r="E2" s="156"/>
      <c r="F2" s="112"/>
      <c r="G2" s="112"/>
      <c r="H2" s="112"/>
      <c r="I2" s="112"/>
      <c r="J2" s="112"/>
      <c r="K2" s="114"/>
      <c r="L2" s="115"/>
      <c r="M2" s="113"/>
      <c r="N2" s="109"/>
      <c r="O2" s="102"/>
      <c r="P2" s="102"/>
      <c r="Q2" s="102"/>
      <c r="R2" s="102"/>
      <c r="S2" s="102"/>
    </row>
    <row r="3" spans="2:21" ht="27" customHeight="1" thickBot="1" x14ac:dyDescent="0.2">
      <c r="B3" s="247" t="s">
        <v>35</v>
      </c>
      <c r="C3" s="247"/>
      <c r="D3" s="247"/>
      <c r="E3" s="248" t="s">
        <v>182</v>
      </c>
      <c r="F3" s="247" t="s">
        <v>185</v>
      </c>
      <c r="G3" s="249"/>
      <c r="H3" s="253" t="s">
        <v>198</v>
      </c>
      <c r="I3" s="253"/>
      <c r="J3" s="253"/>
      <c r="L3" s="119"/>
      <c r="M3" s="144" t="s">
        <v>202</v>
      </c>
      <c r="N3" s="119"/>
      <c r="O3" s="120"/>
      <c r="P3" s="120"/>
      <c r="Q3" s="120"/>
      <c r="R3" s="80"/>
      <c r="S3" s="80"/>
    </row>
    <row r="4" spans="2:21" ht="27" customHeight="1" x14ac:dyDescent="0.3">
      <c r="B4" s="247" t="s">
        <v>36</v>
      </c>
      <c r="C4" s="247"/>
      <c r="D4" s="247"/>
      <c r="E4" s="250" t="s">
        <v>183</v>
      </c>
      <c r="F4" s="247" t="s">
        <v>189</v>
      </c>
      <c r="G4" s="249"/>
      <c r="H4" s="187"/>
      <c r="I4" s="188"/>
      <c r="J4" s="189"/>
      <c r="L4" s="119"/>
      <c r="M4" s="144"/>
      <c r="N4" s="119"/>
      <c r="O4" s="120"/>
      <c r="P4" s="120"/>
      <c r="Q4" s="120"/>
      <c r="R4" s="110"/>
      <c r="S4" s="110"/>
    </row>
    <row r="5" spans="2:21" ht="27" customHeight="1" thickBot="1" x14ac:dyDescent="0.35">
      <c r="B5" s="247" t="s">
        <v>184</v>
      </c>
      <c r="C5" s="247"/>
      <c r="D5" s="249"/>
      <c r="E5" s="251" t="s">
        <v>200</v>
      </c>
      <c r="F5" s="252" t="s">
        <v>190</v>
      </c>
      <c r="G5" s="249"/>
      <c r="H5" s="227"/>
      <c r="I5" s="228"/>
      <c r="J5" s="229"/>
      <c r="L5" s="119"/>
      <c r="M5" s="119"/>
      <c r="N5" s="119"/>
      <c r="O5" s="120"/>
      <c r="P5" s="120"/>
      <c r="Q5" s="120"/>
      <c r="R5" s="110"/>
      <c r="S5" s="110"/>
    </row>
    <row r="6" spans="2:21" ht="18" customHeight="1" x14ac:dyDescent="0.15">
      <c r="F6" s="79"/>
    </row>
    <row r="7" spans="2:21" ht="18" customHeight="1" thickBot="1" x14ac:dyDescent="0.2">
      <c r="B7" s="175" t="s">
        <v>186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U7" s="140" t="s">
        <v>188</v>
      </c>
    </row>
    <row r="8" spans="2:21" ht="9.6" customHeight="1" x14ac:dyDescent="0.15">
      <c r="B8" s="167" t="s">
        <v>40</v>
      </c>
      <c r="C8" s="167" t="s">
        <v>0</v>
      </c>
      <c r="D8" s="167"/>
      <c r="E8" s="167"/>
      <c r="F8" s="167" t="s">
        <v>13</v>
      </c>
      <c r="G8" s="167" t="s">
        <v>37</v>
      </c>
      <c r="H8" s="167" t="s">
        <v>27</v>
      </c>
      <c r="I8" s="167" t="s">
        <v>28</v>
      </c>
      <c r="J8" s="167" t="s">
        <v>29</v>
      </c>
      <c r="K8" s="167" t="s">
        <v>30</v>
      </c>
      <c r="L8" s="167" t="s">
        <v>31</v>
      </c>
      <c r="M8" s="167" t="s">
        <v>32</v>
      </c>
      <c r="N8" s="167" t="s">
        <v>33</v>
      </c>
      <c r="O8" s="167" t="s">
        <v>34</v>
      </c>
      <c r="P8" s="167" t="s">
        <v>38</v>
      </c>
      <c r="Q8" s="167" t="s">
        <v>25</v>
      </c>
      <c r="R8" s="193" t="s">
        <v>26</v>
      </c>
      <c r="S8" s="153" t="s">
        <v>203</v>
      </c>
      <c r="T8" s="157" t="s">
        <v>196</v>
      </c>
      <c r="U8" s="158" t="s">
        <v>187</v>
      </c>
    </row>
    <row r="9" spans="2:21" ht="9.6" customHeight="1" x14ac:dyDescent="0.15"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93"/>
      <c r="S9" s="154"/>
      <c r="T9" s="157"/>
      <c r="U9" s="182"/>
    </row>
    <row r="10" spans="2:21" ht="9.6" customHeight="1" thickBot="1" x14ac:dyDescent="0.2">
      <c r="B10" s="167"/>
      <c r="C10" s="167"/>
      <c r="D10" s="167"/>
      <c r="E10" s="167"/>
      <c r="F10" s="167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94"/>
      <c r="S10" s="155"/>
      <c r="T10" s="158"/>
      <c r="U10" s="183"/>
    </row>
    <row r="11" spans="2:21" ht="27" customHeight="1" x14ac:dyDescent="0.15">
      <c r="B11" s="124">
        <v>1</v>
      </c>
      <c r="C11" s="232" t="s">
        <v>47</v>
      </c>
      <c r="D11" s="232"/>
      <c r="E11" s="233" t="s">
        <v>131</v>
      </c>
      <c r="F11" s="234" t="s">
        <v>19</v>
      </c>
      <c r="G11" s="127"/>
      <c r="H11" s="128"/>
      <c r="I11" s="128"/>
      <c r="J11" s="128"/>
      <c r="K11" s="128"/>
      <c r="L11" s="128"/>
      <c r="M11" s="145"/>
      <c r="N11" s="145"/>
      <c r="O11" s="145"/>
      <c r="P11" s="145"/>
      <c r="Q11" s="145"/>
      <c r="R11" s="148"/>
      <c r="S11" s="244">
        <f>SUM(G11:R11)</f>
        <v>0</v>
      </c>
      <c r="T11" s="224"/>
      <c r="U11" s="233">
        <v>1047</v>
      </c>
    </row>
    <row r="12" spans="2:21" ht="27" customHeight="1" x14ac:dyDescent="0.15">
      <c r="B12" s="124">
        <v>2</v>
      </c>
      <c r="C12" s="232"/>
      <c r="D12" s="232"/>
      <c r="E12" s="233" t="s">
        <v>132</v>
      </c>
      <c r="F12" s="234" t="s">
        <v>19</v>
      </c>
      <c r="G12" s="130"/>
      <c r="H12" s="131"/>
      <c r="I12" s="131"/>
      <c r="J12" s="131"/>
      <c r="K12" s="131"/>
      <c r="L12" s="131"/>
      <c r="M12" s="146"/>
      <c r="N12" s="146"/>
      <c r="O12" s="146"/>
      <c r="P12" s="146"/>
      <c r="Q12" s="146"/>
      <c r="R12" s="136"/>
      <c r="S12" s="245">
        <f t="shared" ref="S12:S29" si="0">SUM(G12:R12)</f>
        <v>0</v>
      </c>
      <c r="T12" s="225"/>
      <c r="U12" s="233">
        <v>0</v>
      </c>
    </row>
    <row r="13" spans="2:21" ht="27" customHeight="1" x14ac:dyDescent="0.15">
      <c r="B13" s="124">
        <v>3</v>
      </c>
      <c r="C13" s="232"/>
      <c r="D13" s="232"/>
      <c r="E13" s="233" t="s">
        <v>180</v>
      </c>
      <c r="F13" s="234" t="s">
        <v>19</v>
      </c>
      <c r="G13" s="130"/>
      <c r="H13" s="131"/>
      <c r="I13" s="131"/>
      <c r="J13" s="131"/>
      <c r="K13" s="131"/>
      <c r="L13" s="131"/>
      <c r="M13" s="146"/>
      <c r="N13" s="146"/>
      <c r="O13" s="146"/>
      <c r="P13" s="146"/>
      <c r="Q13" s="146"/>
      <c r="R13" s="136"/>
      <c r="S13" s="245">
        <f t="shared" si="0"/>
        <v>0</v>
      </c>
      <c r="T13" s="225"/>
      <c r="U13" s="233">
        <v>0</v>
      </c>
    </row>
    <row r="14" spans="2:21" ht="27" customHeight="1" x14ac:dyDescent="0.15">
      <c r="B14" s="124">
        <v>4</v>
      </c>
      <c r="C14" s="232"/>
      <c r="D14" s="232"/>
      <c r="E14" s="233" t="s">
        <v>181</v>
      </c>
      <c r="F14" s="234" t="s">
        <v>19</v>
      </c>
      <c r="G14" s="130"/>
      <c r="H14" s="131"/>
      <c r="I14" s="131"/>
      <c r="J14" s="131"/>
      <c r="K14" s="131"/>
      <c r="L14" s="131"/>
      <c r="M14" s="146"/>
      <c r="N14" s="146"/>
      <c r="O14" s="146"/>
      <c r="P14" s="146"/>
      <c r="Q14" s="146"/>
      <c r="R14" s="136"/>
      <c r="S14" s="245">
        <f t="shared" si="0"/>
        <v>0</v>
      </c>
      <c r="T14" s="225"/>
      <c r="U14" s="233">
        <v>0</v>
      </c>
    </row>
    <row r="15" spans="2:21" ht="27" customHeight="1" x14ac:dyDescent="0.15">
      <c r="B15" s="124">
        <v>5</v>
      </c>
      <c r="C15" s="232"/>
      <c r="D15" s="232"/>
      <c r="E15" s="233" t="s">
        <v>192</v>
      </c>
      <c r="F15" s="234" t="s">
        <v>19</v>
      </c>
      <c r="G15" s="130"/>
      <c r="H15" s="131"/>
      <c r="I15" s="131"/>
      <c r="J15" s="131"/>
      <c r="K15" s="131"/>
      <c r="L15" s="131"/>
      <c r="M15" s="146"/>
      <c r="N15" s="146"/>
      <c r="O15" s="146"/>
      <c r="P15" s="146"/>
      <c r="Q15" s="146"/>
      <c r="R15" s="136"/>
      <c r="S15" s="245">
        <f t="shared" si="0"/>
        <v>0</v>
      </c>
      <c r="T15" s="225"/>
      <c r="U15" s="233">
        <v>0</v>
      </c>
    </row>
    <row r="16" spans="2:21" ht="27" customHeight="1" x14ac:dyDescent="0.15">
      <c r="B16" s="124">
        <v>6</v>
      </c>
      <c r="C16" s="232"/>
      <c r="D16" s="232"/>
      <c r="E16" s="233" t="s">
        <v>193</v>
      </c>
      <c r="F16" s="234" t="s">
        <v>19</v>
      </c>
      <c r="G16" s="130"/>
      <c r="H16" s="131"/>
      <c r="I16" s="131"/>
      <c r="J16" s="131"/>
      <c r="K16" s="131"/>
      <c r="L16" s="131"/>
      <c r="M16" s="146"/>
      <c r="N16" s="146"/>
      <c r="O16" s="146"/>
      <c r="P16" s="146"/>
      <c r="Q16" s="146"/>
      <c r="R16" s="136"/>
      <c r="S16" s="245">
        <f t="shared" si="0"/>
        <v>0</v>
      </c>
      <c r="T16" s="225"/>
      <c r="U16" s="233">
        <v>0</v>
      </c>
    </row>
    <row r="17" spans="2:21" ht="27" customHeight="1" thickBot="1" x14ac:dyDescent="0.2">
      <c r="B17" s="124">
        <v>7</v>
      </c>
      <c r="C17" s="235" t="s">
        <v>50</v>
      </c>
      <c r="D17" s="235"/>
      <c r="E17" s="236"/>
      <c r="F17" s="234" t="s">
        <v>17</v>
      </c>
      <c r="G17" s="130"/>
      <c r="H17" s="131"/>
      <c r="I17" s="131"/>
      <c r="J17" s="131"/>
      <c r="K17" s="131"/>
      <c r="L17" s="131"/>
      <c r="M17" s="146"/>
      <c r="N17" s="146"/>
      <c r="O17" s="146"/>
      <c r="P17" s="146"/>
      <c r="Q17" s="146"/>
      <c r="R17" s="136"/>
      <c r="S17" s="245">
        <f t="shared" si="0"/>
        <v>0</v>
      </c>
      <c r="T17" s="225"/>
      <c r="U17" s="233" t="s">
        <v>204</v>
      </c>
    </row>
    <row r="18" spans="2:21" ht="27" customHeight="1" thickBot="1" x14ac:dyDescent="0.2">
      <c r="B18" s="124">
        <v>8</v>
      </c>
      <c r="C18" s="235" t="s">
        <v>51</v>
      </c>
      <c r="D18" s="237"/>
      <c r="E18" s="133" t="s">
        <v>179</v>
      </c>
      <c r="F18" s="239" t="s">
        <v>17</v>
      </c>
      <c r="G18" s="130"/>
      <c r="H18" s="131"/>
      <c r="I18" s="131"/>
      <c r="J18" s="131"/>
      <c r="K18" s="131"/>
      <c r="L18" s="131"/>
      <c r="M18" s="146"/>
      <c r="N18" s="146"/>
      <c r="O18" s="146"/>
      <c r="P18" s="146"/>
      <c r="Q18" s="146"/>
      <c r="R18" s="136"/>
      <c r="S18" s="245">
        <f t="shared" si="0"/>
        <v>0</v>
      </c>
      <c r="T18" s="225"/>
      <c r="U18" s="233" t="s">
        <v>204</v>
      </c>
    </row>
    <row r="19" spans="2:21" ht="27" customHeight="1" x14ac:dyDescent="0.15">
      <c r="B19" s="124">
        <v>9</v>
      </c>
      <c r="C19" s="240" t="s">
        <v>48</v>
      </c>
      <c r="D19" s="240"/>
      <c r="E19" s="241" t="s">
        <v>24</v>
      </c>
      <c r="F19" s="234" t="s">
        <v>14</v>
      </c>
      <c r="G19" s="130"/>
      <c r="H19" s="131"/>
      <c r="I19" s="131"/>
      <c r="J19" s="131"/>
      <c r="K19" s="131"/>
      <c r="L19" s="131"/>
      <c r="M19" s="146"/>
      <c r="N19" s="146"/>
      <c r="O19" s="146"/>
      <c r="P19" s="146"/>
      <c r="Q19" s="146"/>
      <c r="R19" s="136"/>
      <c r="S19" s="245">
        <f t="shared" si="0"/>
        <v>0</v>
      </c>
      <c r="T19" s="225"/>
      <c r="U19" s="233">
        <v>0</v>
      </c>
    </row>
    <row r="20" spans="2:21" ht="27" customHeight="1" x14ac:dyDescent="0.15">
      <c r="B20" s="124">
        <v>10</v>
      </c>
      <c r="C20" s="240"/>
      <c r="D20" s="240"/>
      <c r="E20" s="233" t="s">
        <v>1</v>
      </c>
      <c r="F20" s="234" t="s">
        <v>14</v>
      </c>
      <c r="G20" s="130"/>
      <c r="H20" s="131"/>
      <c r="I20" s="131"/>
      <c r="J20" s="131"/>
      <c r="K20" s="131"/>
      <c r="L20" s="131"/>
      <c r="M20" s="146"/>
      <c r="N20" s="146"/>
      <c r="O20" s="146"/>
      <c r="P20" s="146"/>
      <c r="Q20" s="146"/>
      <c r="R20" s="136"/>
      <c r="S20" s="245">
        <f t="shared" si="0"/>
        <v>0</v>
      </c>
      <c r="T20" s="225"/>
      <c r="U20" s="233">
        <v>0</v>
      </c>
    </row>
    <row r="21" spans="2:21" ht="27" customHeight="1" x14ac:dyDescent="0.15">
      <c r="B21" s="124">
        <v>11</v>
      </c>
      <c r="C21" s="240"/>
      <c r="D21" s="240"/>
      <c r="E21" s="233" t="s">
        <v>2</v>
      </c>
      <c r="F21" s="234" t="s">
        <v>14</v>
      </c>
      <c r="G21" s="130"/>
      <c r="H21" s="131"/>
      <c r="I21" s="131"/>
      <c r="J21" s="131"/>
      <c r="K21" s="131"/>
      <c r="L21" s="131"/>
      <c r="M21" s="146"/>
      <c r="N21" s="146"/>
      <c r="O21" s="146"/>
      <c r="P21" s="146"/>
      <c r="Q21" s="146"/>
      <c r="R21" s="136"/>
      <c r="S21" s="245">
        <f t="shared" si="0"/>
        <v>0</v>
      </c>
      <c r="T21" s="225"/>
      <c r="U21" s="233">
        <v>0</v>
      </c>
    </row>
    <row r="22" spans="2:21" ht="27" customHeight="1" x14ac:dyDescent="0.15">
      <c r="B22" s="124">
        <v>12</v>
      </c>
      <c r="C22" s="240"/>
      <c r="D22" s="240"/>
      <c r="E22" s="233" t="s">
        <v>3</v>
      </c>
      <c r="F22" s="234" t="s">
        <v>14</v>
      </c>
      <c r="G22" s="130"/>
      <c r="H22" s="131"/>
      <c r="I22" s="131"/>
      <c r="J22" s="131"/>
      <c r="K22" s="131"/>
      <c r="L22" s="131"/>
      <c r="M22" s="146"/>
      <c r="N22" s="146"/>
      <c r="O22" s="146"/>
      <c r="P22" s="146"/>
      <c r="Q22" s="146"/>
      <c r="R22" s="136"/>
      <c r="S22" s="245">
        <f t="shared" si="0"/>
        <v>0</v>
      </c>
      <c r="T22" s="225"/>
      <c r="U22" s="233">
        <v>0</v>
      </c>
    </row>
    <row r="23" spans="2:21" ht="27" customHeight="1" x14ac:dyDescent="0.15">
      <c r="B23" s="124">
        <v>13</v>
      </c>
      <c r="C23" s="240"/>
      <c r="D23" s="240"/>
      <c r="E23" s="233" t="s">
        <v>4</v>
      </c>
      <c r="F23" s="234" t="s">
        <v>60</v>
      </c>
      <c r="G23" s="130"/>
      <c r="H23" s="131"/>
      <c r="I23" s="131"/>
      <c r="J23" s="131"/>
      <c r="K23" s="131"/>
      <c r="L23" s="131"/>
      <c r="M23" s="146"/>
      <c r="N23" s="146"/>
      <c r="O23" s="146"/>
      <c r="P23" s="146"/>
      <c r="Q23" s="146"/>
      <c r="R23" s="136"/>
      <c r="S23" s="245">
        <f t="shared" si="0"/>
        <v>0</v>
      </c>
      <c r="T23" s="225"/>
      <c r="U23" s="233">
        <v>0</v>
      </c>
    </row>
    <row r="24" spans="2:21" ht="27" customHeight="1" x14ac:dyDescent="0.15">
      <c r="B24" s="124">
        <v>14</v>
      </c>
      <c r="C24" s="240"/>
      <c r="D24" s="240"/>
      <c r="E24" s="233" t="s">
        <v>5</v>
      </c>
      <c r="F24" s="234" t="s">
        <v>17</v>
      </c>
      <c r="G24" s="130"/>
      <c r="H24" s="131"/>
      <c r="I24" s="131"/>
      <c r="J24" s="131"/>
      <c r="K24" s="131"/>
      <c r="L24" s="131"/>
      <c r="M24" s="146"/>
      <c r="N24" s="146"/>
      <c r="O24" s="146"/>
      <c r="P24" s="146"/>
      <c r="Q24" s="146"/>
      <c r="R24" s="136"/>
      <c r="S24" s="245">
        <f t="shared" si="0"/>
        <v>0</v>
      </c>
      <c r="T24" s="225"/>
      <c r="U24" s="233">
        <v>0</v>
      </c>
    </row>
    <row r="25" spans="2:21" ht="27" customHeight="1" x14ac:dyDescent="0.15">
      <c r="B25" s="124">
        <v>15</v>
      </c>
      <c r="C25" s="240"/>
      <c r="D25" s="240"/>
      <c r="E25" s="233" t="s">
        <v>6</v>
      </c>
      <c r="F25" s="234" t="s">
        <v>17</v>
      </c>
      <c r="G25" s="130"/>
      <c r="H25" s="131"/>
      <c r="I25" s="131"/>
      <c r="J25" s="131"/>
      <c r="K25" s="131"/>
      <c r="L25" s="131"/>
      <c r="M25" s="146"/>
      <c r="N25" s="146"/>
      <c r="O25" s="146"/>
      <c r="P25" s="146"/>
      <c r="Q25" s="146"/>
      <c r="R25" s="136"/>
      <c r="S25" s="245">
        <f t="shared" si="0"/>
        <v>0</v>
      </c>
      <c r="T25" s="225"/>
      <c r="U25" s="233">
        <v>0</v>
      </c>
    </row>
    <row r="26" spans="2:21" ht="27" customHeight="1" x14ac:dyDescent="0.15">
      <c r="B26" s="124">
        <v>16</v>
      </c>
      <c r="C26" s="242" t="s">
        <v>49</v>
      </c>
      <c r="D26" s="242"/>
      <c r="E26" s="243" t="s">
        <v>24</v>
      </c>
      <c r="F26" s="234" t="s">
        <v>14</v>
      </c>
      <c r="G26" s="130"/>
      <c r="H26" s="131"/>
      <c r="I26" s="131"/>
      <c r="J26" s="131"/>
      <c r="K26" s="131"/>
      <c r="L26" s="131"/>
      <c r="M26" s="146"/>
      <c r="N26" s="146"/>
      <c r="O26" s="146"/>
      <c r="P26" s="146"/>
      <c r="Q26" s="146"/>
      <c r="R26" s="136"/>
      <c r="S26" s="245">
        <f t="shared" si="0"/>
        <v>0</v>
      </c>
      <c r="T26" s="225"/>
      <c r="U26" s="233">
        <v>0</v>
      </c>
    </row>
    <row r="27" spans="2:21" ht="27" customHeight="1" x14ac:dyDescent="0.15">
      <c r="B27" s="124">
        <v>17</v>
      </c>
      <c r="C27" s="242"/>
      <c r="D27" s="242"/>
      <c r="E27" s="243" t="s">
        <v>2</v>
      </c>
      <c r="F27" s="234" t="s">
        <v>14</v>
      </c>
      <c r="G27" s="130"/>
      <c r="H27" s="131"/>
      <c r="I27" s="131"/>
      <c r="J27" s="131"/>
      <c r="K27" s="131"/>
      <c r="L27" s="131"/>
      <c r="M27" s="146"/>
      <c r="N27" s="146"/>
      <c r="O27" s="146"/>
      <c r="P27" s="146"/>
      <c r="Q27" s="146"/>
      <c r="R27" s="136"/>
      <c r="S27" s="245">
        <f t="shared" si="0"/>
        <v>0</v>
      </c>
      <c r="T27" s="225"/>
      <c r="U27" s="233">
        <v>0</v>
      </c>
    </row>
    <row r="28" spans="2:21" ht="27" customHeight="1" x14ac:dyDescent="0.15">
      <c r="B28" s="124">
        <v>18</v>
      </c>
      <c r="C28" s="242"/>
      <c r="D28" s="242"/>
      <c r="E28" s="243" t="s">
        <v>5</v>
      </c>
      <c r="F28" s="234" t="s">
        <v>17</v>
      </c>
      <c r="G28" s="130"/>
      <c r="H28" s="131"/>
      <c r="I28" s="131"/>
      <c r="J28" s="131"/>
      <c r="K28" s="131"/>
      <c r="L28" s="131"/>
      <c r="M28" s="146"/>
      <c r="N28" s="146"/>
      <c r="O28" s="146"/>
      <c r="P28" s="146"/>
      <c r="Q28" s="146"/>
      <c r="R28" s="136"/>
      <c r="S28" s="245">
        <f t="shared" si="0"/>
        <v>0</v>
      </c>
      <c r="T28" s="225"/>
      <c r="U28" s="233">
        <v>0</v>
      </c>
    </row>
    <row r="29" spans="2:21" ht="27" customHeight="1" thickBot="1" x14ac:dyDescent="0.2">
      <c r="B29" s="124">
        <v>19</v>
      </c>
      <c r="C29" s="242"/>
      <c r="D29" s="242"/>
      <c r="E29" s="243" t="s">
        <v>42</v>
      </c>
      <c r="F29" s="234" t="s">
        <v>45</v>
      </c>
      <c r="G29" s="138"/>
      <c r="H29" s="139"/>
      <c r="I29" s="139"/>
      <c r="J29" s="139"/>
      <c r="K29" s="139"/>
      <c r="L29" s="139"/>
      <c r="M29" s="147"/>
      <c r="N29" s="147"/>
      <c r="O29" s="147"/>
      <c r="P29" s="147"/>
      <c r="Q29" s="147"/>
      <c r="R29" s="149"/>
      <c r="S29" s="246">
        <f t="shared" si="0"/>
        <v>0</v>
      </c>
      <c r="T29" s="226"/>
      <c r="U29" s="233">
        <v>0</v>
      </c>
    </row>
    <row r="30" spans="2:21" ht="9.75" customHeight="1" x14ac:dyDescent="0.15"/>
    <row r="31" spans="2:21" ht="9.6" customHeight="1" x14ac:dyDescent="0.15">
      <c r="B31" s="165" t="s">
        <v>178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2:21" ht="9.6" customHeight="1" x14ac:dyDescent="0.1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N32" s="161"/>
      <c r="O32" s="161"/>
      <c r="P32" s="161"/>
      <c r="Q32" s="161"/>
    </row>
    <row r="33" spans="2:17" ht="27" customHeight="1" thickBot="1" x14ac:dyDescent="0.2">
      <c r="B33" s="111"/>
      <c r="C33" s="173"/>
      <c r="D33" s="174"/>
      <c r="E33" s="141" t="s">
        <v>175</v>
      </c>
      <c r="F33" s="197" t="s">
        <v>191</v>
      </c>
      <c r="G33" s="197"/>
      <c r="H33" s="197"/>
      <c r="I33" s="197"/>
      <c r="J33" s="111"/>
      <c r="K33" s="111"/>
      <c r="L33" s="111"/>
      <c r="N33" s="116"/>
      <c r="O33" s="116"/>
      <c r="P33" s="116"/>
      <c r="Q33" s="116"/>
    </row>
    <row r="34" spans="2:17" ht="27" customHeight="1" x14ac:dyDescent="0.15">
      <c r="C34" s="169" t="s">
        <v>177</v>
      </c>
      <c r="D34" s="196"/>
      <c r="E34" s="142"/>
      <c r="F34" s="180"/>
      <c r="G34" s="180"/>
      <c r="H34" s="180"/>
      <c r="I34" s="181"/>
      <c r="J34" s="117"/>
      <c r="K34" s="117"/>
      <c r="L34" s="118"/>
      <c r="M34" s="118"/>
      <c r="N34" s="117"/>
      <c r="O34" s="117"/>
      <c r="P34" s="117"/>
      <c r="Q34" s="117"/>
    </row>
    <row r="35" spans="2:17" ht="27" customHeight="1" thickBot="1" x14ac:dyDescent="0.2">
      <c r="C35" s="159" t="s">
        <v>176</v>
      </c>
      <c r="D35" s="195"/>
      <c r="E35" s="143"/>
      <c r="F35" s="254"/>
      <c r="G35" s="254"/>
      <c r="H35" s="254"/>
      <c r="I35" s="255"/>
      <c r="J35" s="117"/>
      <c r="K35" s="117"/>
      <c r="L35" s="118"/>
      <c r="M35" s="118"/>
      <c r="N35" s="117"/>
      <c r="O35" s="117"/>
      <c r="P35" s="117"/>
      <c r="Q35" s="117"/>
    </row>
  </sheetData>
  <sheetProtection sheet="1" autoFilter="0"/>
  <dataConsolidate/>
  <mergeCells count="43">
    <mergeCell ref="B4:D4"/>
    <mergeCell ref="F4:G4"/>
    <mergeCell ref="H4:J4"/>
    <mergeCell ref="M8:M10"/>
    <mergeCell ref="N8:N10"/>
    <mergeCell ref="B5:D5"/>
    <mergeCell ref="F5:G5"/>
    <mergeCell ref="H5:J5"/>
    <mergeCell ref="B7:M7"/>
    <mergeCell ref="B8:B10"/>
    <mergeCell ref="C8:E10"/>
    <mergeCell ref="B1:J1"/>
    <mergeCell ref="B2:E2"/>
    <mergeCell ref="B3:D3"/>
    <mergeCell ref="F3:G3"/>
    <mergeCell ref="H3:J3"/>
    <mergeCell ref="T8:T10"/>
    <mergeCell ref="C35:D35"/>
    <mergeCell ref="C18:D18"/>
    <mergeCell ref="C19:D25"/>
    <mergeCell ref="C26:D29"/>
    <mergeCell ref="B31:L32"/>
    <mergeCell ref="C34:D34"/>
    <mergeCell ref="F33:I33"/>
    <mergeCell ref="F34:I34"/>
    <mergeCell ref="F35:I35"/>
    <mergeCell ref="O8:O10"/>
    <mergeCell ref="S8:S10"/>
    <mergeCell ref="U8:U10"/>
    <mergeCell ref="N32:Q32"/>
    <mergeCell ref="C33:D33"/>
    <mergeCell ref="P8:P10"/>
    <mergeCell ref="Q8:Q10"/>
    <mergeCell ref="R8:R10"/>
    <mergeCell ref="C17:D17"/>
    <mergeCell ref="J8:J10"/>
    <mergeCell ref="K8:K10"/>
    <mergeCell ref="L8:L10"/>
    <mergeCell ref="F8:F10"/>
    <mergeCell ref="G8:G10"/>
    <mergeCell ref="H8:H10"/>
    <mergeCell ref="I8:I10"/>
    <mergeCell ref="C11:D16"/>
  </mergeCells>
  <phoneticPr fontId="5"/>
  <dataValidations count="2">
    <dataValidation allowBlank="1" showInputMessage="1" sqref="L34:M35 E34:E35 F34" xr:uid="{C3BAD124-BE22-401C-8924-F1F7897EE17A}"/>
    <dataValidation type="list" allowBlank="1" showInputMessage="1" showErrorMessage="1" sqref="F23" xr:uid="{6FD1EC4F-69F4-4FA5-AC83-911830EC6ACA}">
      <formula1>"㎥,kg"</formula1>
    </dataValidation>
  </dataValidations>
  <printOptions horizontalCentered="1" verticalCentered="1"/>
  <pageMargins left="0.39370078740157483" right="0" top="0" bottom="0.19685039370078741" header="0.51181102362204722" footer="0.23622047244094491"/>
  <pageSetup paperSize="8" scale="8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6069-05D3-4ADE-8C8B-A153AF676C8C}">
  <sheetPr codeName="Sheet5">
    <tabColor rgb="FF00B0F0"/>
    <pageSetUpPr fitToPage="1"/>
  </sheetPr>
  <dimension ref="B1:U35"/>
  <sheetViews>
    <sheetView zoomScale="75" zoomScaleNormal="75" workbookViewId="0">
      <selection activeCell="H4" sqref="H4:J4"/>
    </sheetView>
  </sheetViews>
  <sheetFormatPr defaultColWidth="9" defaultRowHeight="9.6" customHeight="1" x14ac:dyDescent="0.15"/>
  <cols>
    <col min="1" max="1" width="3.375" style="79" customWidth="1"/>
    <col min="2" max="2" width="3.125" style="81" customWidth="1"/>
    <col min="3" max="3" width="8.375" style="81" customWidth="1"/>
    <col min="4" max="4" width="8.375" style="79" customWidth="1"/>
    <col min="5" max="5" width="26.25" style="79" customWidth="1"/>
    <col min="6" max="6" width="5.625" style="81" customWidth="1"/>
    <col min="7" max="19" width="9.625" style="81" customWidth="1"/>
    <col min="20" max="20" width="37.625" style="79" customWidth="1"/>
    <col min="21" max="21" width="13.875" style="79" customWidth="1"/>
    <col min="22" max="16384" width="9" style="79"/>
  </cols>
  <sheetData>
    <row r="1" spans="2:21" ht="21" x14ac:dyDescent="0.15">
      <c r="B1" s="184" t="s">
        <v>199</v>
      </c>
      <c r="C1" s="184"/>
      <c r="D1" s="184"/>
      <c r="E1" s="184"/>
      <c r="F1" s="184"/>
      <c r="G1" s="184"/>
      <c r="H1" s="184"/>
      <c r="I1" s="184"/>
      <c r="J1" s="184"/>
      <c r="K1" s="114"/>
      <c r="L1" s="115"/>
      <c r="N1" s="109"/>
      <c r="O1" s="102"/>
      <c r="P1" s="102"/>
      <c r="Q1" s="102"/>
      <c r="R1" s="102"/>
      <c r="S1" s="102"/>
    </row>
    <row r="2" spans="2:21" ht="21" x14ac:dyDescent="0.15">
      <c r="B2" s="156" t="s">
        <v>174</v>
      </c>
      <c r="C2" s="156"/>
      <c r="D2" s="156"/>
      <c r="E2" s="156"/>
      <c r="F2" s="112"/>
      <c r="G2" s="112"/>
      <c r="H2" s="112"/>
      <c r="I2" s="112"/>
      <c r="J2" s="112"/>
      <c r="K2" s="114"/>
      <c r="L2" s="115"/>
      <c r="M2" s="113"/>
      <c r="N2" s="109"/>
      <c r="O2" s="102"/>
      <c r="P2" s="102"/>
      <c r="Q2" s="102"/>
      <c r="R2" s="102"/>
      <c r="S2" s="102"/>
    </row>
    <row r="3" spans="2:21" ht="27" customHeight="1" thickBot="1" x14ac:dyDescent="0.2">
      <c r="B3" s="171" t="s">
        <v>35</v>
      </c>
      <c r="C3" s="171"/>
      <c r="D3" s="171"/>
      <c r="E3" s="121" t="s">
        <v>182</v>
      </c>
      <c r="F3" s="171" t="s">
        <v>185</v>
      </c>
      <c r="G3" s="172"/>
      <c r="H3" s="186" t="s">
        <v>195</v>
      </c>
      <c r="I3" s="186"/>
      <c r="J3" s="186"/>
      <c r="L3" s="119"/>
      <c r="M3" s="144" t="s">
        <v>202</v>
      </c>
      <c r="N3" s="119"/>
      <c r="O3" s="120"/>
      <c r="P3" s="120"/>
      <c r="Q3" s="120"/>
      <c r="R3" s="80"/>
      <c r="S3" s="80"/>
    </row>
    <row r="4" spans="2:21" ht="27" customHeight="1" x14ac:dyDescent="0.3">
      <c r="B4" s="171" t="s">
        <v>36</v>
      </c>
      <c r="C4" s="171"/>
      <c r="D4" s="171"/>
      <c r="E4" s="122" t="s">
        <v>183</v>
      </c>
      <c r="F4" s="171" t="s">
        <v>189</v>
      </c>
      <c r="G4" s="172"/>
      <c r="H4" s="187"/>
      <c r="I4" s="188"/>
      <c r="J4" s="189"/>
      <c r="L4" s="119"/>
      <c r="M4" s="144"/>
      <c r="N4" s="119"/>
      <c r="O4" s="120"/>
      <c r="P4" s="120"/>
      <c r="Q4" s="120"/>
      <c r="R4" s="110"/>
      <c r="S4" s="110"/>
    </row>
    <row r="5" spans="2:21" ht="27" customHeight="1" thickBot="1" x14ac:dyDescent="0.35">
      <c r="B5" s="171" t="s">
        <v>184</v>
      </c>
      <c r="C5" s="171"/>
      <c r="D5" s="172"/>
      <c r="E5" s="123" t="s">
        <v>200</v>
      </c>
      <c r="F5" s="185" t="s">
        <v>190</v>
      </c>
      <c r="G5" s="172"/>
      <c r="H5" s="227"/>
      <c r="I5" s="228"/>
      <c r="J5" s="229"/>
      <c r="L5" s="119"/>
      <c r="M5" s="119"/>
      <c r="N5" s="119"/>
      <c r="O5" s="120"/>
      <c r="P5" s="120"/>
      <c r="Q5" s="120"/>
      <c r="R5" s="110"/>
      <c r="S5" s="110"/>
    </row>
    <row r="6" spans="2:21" ht="18" customHeight="1" x14ac:dyDescent="0.15">
      <c r="F6" s="79"/>
    </row>
    <row r="7" spans="2:21" ht="18" customHeight="1" thickBot="1" x14ac:dyDescent="0.2">
      <c r="B7" s="175" t="s">
        <v>186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U7" s="140" t="s">
        <v>188</v>
      </c>
    </row>
    <row r="8" spans="2:21" ht="9.6" customHeight="1" x14ac:dyDescent="0.15">
      <c r="B8" s="167" t="s">
        <v>40</v>
      </c>
      <c r="C8" s="167" t="s">
        <v>0</v>
      </c>
      <c r="D8" s="167"/>
      <c r="E8" s="167"/>
      <c r="F8" s="167" t="s">
        <v>13</v>
      </c>
      <c r="G8" s="167" t="s">
        <v>37</v>
      </c>
      <c r="H8" s="167" t="s">
        <v>27</v>
      </c>
      <c r="I8" s="167" t="s">
        <v>28</v>
      </c>
      <c r="J8" s="167" t="s">
        <v>29</v>
      </c>
      <c r="K8" s="167" t="s">
        <v>30</v>
      </c>
      <c r="L8" s="167" t="s">
        <v>31</v>
      </c>
      <c r="M8" s="167" t="s">
        <v>32</v>
      </c>
      <c r="N8" s="167" t="s">
        <v>33</v>
      </c>
      <c r="O8" s="167" t="s">
        <v>34</v>
      </c>
      <c r="P8" s="167" t="s">
        <v>38</v>
      </c>
      <c r="Q8" s="167" t="s">
        <v>25</v>
      </c>
      <c r="R8" s="193" t="s">
        <v>26</v>
      </c>
      <c r="S8" s="153" t="s">
        <v>203</v>
      </c>
      <c r="T8" s="157" t="s">
        <v>196</v>
      </c>
      <c r="U8" s="158" t="s">
        <v>187</v>
      </c>
    </row>
    <row r="9" spans="2:21" ht="9.6" customHeight="1" x14ac:dyDescent="0.15"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93"/>
      <c r="S9" s="154"/>
      <c r="T9" s="157"/>
      <c r="U9" s="182"/>
    </row>
    <row r="10" spans="2:21" ht="9.6" customHeight="1" thickBot="1" x14ac:dyDescent="0.2">
      <c r="B10" s="167"/>
      <c r="C10" s="167"/>
      <c r="D10" s="167"/>
      <c r="E10" s="167"/>
      <c r="F10" s="167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94"/>
      <c r="S10" s="155"/>
      <c r="T10" s="158"/>
      <c r="U10" s="183"/>
    </row>
    <row r="11" spans="2:21" ht="27" customHeight="1" x14ac:dyDescent="0.15">
      <c r="B11" s="124">
        <v>1</v>
      </c>
      <c r="C11" s="232" t="s">
        <v>47</v>
      </c>
      <c r="D11" s="232"/>
      <c r="E11" s="233" t="s">
        <v>131</v>
      </c>
      <c r="F11" s="234" t="s">
        <v>19</v>
      </c>
      <c r="G11" s="127"/>
      <c r="H11" s="128"/>
      <c r="I11" s="128"/>
      <c r="J11" s="128"/>
      <c r="K11" s="128"/>
      <c r="L11" s="128"/>
      <c r="M11" s="145"/>
      <c r="N11" s="145"/>
      <c r="O11" s="145"/>
      <c r="P11" s="145"/>
      <c r="Q11" s="145"/>
      <c r="R11" s="148"/>
      <c r="S11" s="150">
        <f>SUM(G11:R11)</f>
        <v>0</v>
      </c>
      <c r="T11" s="224"/>
      <c r="U11" s="129">
        <v>7541</v>
      </c>
    </row>
    <row r="12" spans="2:21" ht="27" customHeight="1" x14ac:dyDescent="0.15">
      <c r="B12" s="124">
        <v>2</v>
      </c>
      <c r="C12" s="232"/>
      <c r="D12" s="232"/>
      <c r="E12" s="233" t="s">
        <v>132</v>
      </c>
      <c r="F12" s="234" t="s">
        <v>19</v>
      </c>
      <c r="G12" s="130"/>
      <c r="H12" s="131"/>
      <c r="I12" s="131"/>
      <c r="J12" s="131"/>
      <c r="K12" s="131"/>
      <c r="L12" s="131"/>
      <c r="M12" s="146"/>
      <c r="N12" s="146"/>
      <c r="O12" s="146"/>
      <c r="P12" s="146"/>
      <c r="Q12" s="146"/>
      <c r="R12" s="136"/>
      <c r="S12" s="151">
        <f t="shared" ref="S12:S29" si="0">SUM(G12:R12)</f>
        <v>0</v>
      </c>
      <c r="T12" s="225"/>
      <c r="U12" s="129">
        <v>0</v>
      </c>
    </row>
    <row r="13" spans="2:21" ht="27" customHeight="1" x14ac:dyDescent="0.15">
      <c r="B13" s="124">
        <v>3</v>
      </c>
      <c r="C13" s="232"/>
      <c r="D13" s="232"/>
      <c r="E13" s="233" t="s">
        <v>180</v>
      </c>
      <c r="F13" s="234" t="s">
        <v>19</v>
      </c>
      <c r="G13" s="130"/>
      <c r="H13" s="131"/>
      <c r="I13" s="131"/>
      <c r="J13" s="131"/>
      <c r="K13" s="131"/>
      <c r="L13" s="131"/>
      <c r="M13" s="146"/>
      <c r="N13" s="146"/>
      <c r="O13" s="146"/>
      <c r="P13" s="146"/>
      <c r="Q13" s="146"/>
      <c r="R13" s="136"/>
      <c r="S13" s="151">
        <f t="shared" si="0"/>
        <v>0</v>
      </c>
      <c r="T13" s="225"/>
      <c r="U13" s="129">
        <v>0</v>
      </c>
    </row>
    <row r="14" spans="2:21" ht="27" customHeight="1" x14ac:dyDescent="0.15">
      <c r="B14" s="124">
        <v>4</v>
      </c>
      <c r="C14" s="232"/>
      <c r="D14" s="232"/>
      <c r="E14" s="233" t="s">
        <v>181</v>
      </c>
      <c r="F14" s="234" t="s">
        <v>19</v>
      </c>
      <c r="G14" s="130"/>
      <c r="H14" s="131"/>
      <c r="I14" s="131"/>
      <c r="J14" s="131"/>
      <c r="K14" s="131"/>
      <c r="L14" s="131"/>
      <c r="M14" s="146"/>
      <c r="N14" s="146"/>
      <c r="O14" s="146"/>
      <c r="P14" s="146"/>
      <c r="Q14" s="146"/>
      <c r="R14" s="136"/>
      <c r="S14" s="151">
        <f t="shared" si="0"/>
        <v>0</v>
      </c>
      <c r="T14" s="225"/>
      <c r="U14" s="129">
        <v>0</v>
      </c>
    </row>
    <row r="15" spans="2:21" ht="27" customHeight="1" x14ac:dyDescent="0.15">
      <c r="B15" s="124">
        <v>5</v>
      </c>
      <c r="C15" s="232"/>
      <c r="D15" s="232"/>
      <c r="E15" s="233" t="s">
        <v>192</v>
      </c>
      <c r="F15" s="234" t="s">
        <v>19</v>
      </c>
      <c r="G15" s="130"/>
      <c r="H15" s="131"/>
      <c r="I15" s="131"/>
      <c r="J15" s="131"/>
      <c r="K15" s="131"/>
      <c r="L15" s="131"/>
      <c r="M15" s="146"/>
      <c r="N15" s="146"/>
      <c r="O15" s="146"/>
      <c r="P15" s="146"/>
      <c r="Q15" s="146"/>
      <c r="R15" s="136"/>
      <c r="S15" s="151">
        <f t="shared" si="0"/>
        <v>0</v>
      </c>
      <c r="T15" s="225"/>
      <c r="U15" s="129">
        <v>0</v>
      </c>
    </row>
    <row r="16" spans="2:21" ht="27" customHeight="1" x14ac:dyDescent="0.15">
      <c r="B16" s="124">
        <v>6</v>
      </c>
      <c r="C16" s="232"/>
      <c r="D16" s="232"/>
      <c r="E16" s="233" t="s">
        <v>193</v>
      </c>
      <c r="F16" s="234" t="s">
        <v>19</v>
      </c>
      <c r="G16" s="130"/>
      <c r="H16" s="131"/>
      <c r="I16" s="131"/>
      <c r="J16" s="131"/>
      <c r="K16" s="131"/>
      <c r="L16" s="131"/>
      <c r="M16" s="146"/>
      <c r="N16" s="146"/>
      <c r="O16" s="146"/>
      <c r="P16" s="146"/>
      <c r="Q16" s="146"/>
      <c r="R16" s="136"/>
      <c r="S16" s="151">
        <f t="shared" si="0"/>
        <v>0</v>
      </c>
      <c r="T16" s="225"/>
      <c r="U16" s="129">
        <v>0</v>
      </c>
    </row>
    <row r="17" spans="2:21" ht="27" customHeight="1" thickBot="1" x14ac:dyDescent="0.2">
      <c r="B17" s="124">
        <v>7</v>
      </c>
      <c r="C17" s="235" t="s">
        <v>50</v>
      </c>
      <c r="D17" s="235"/>
      <c r="E17" s="236"/>
      <c r="F17" s="234" t="s">
        <v>17</v>
      </c>
      <c r="G17" s="130"/>
      <c r="H17" s="131"/>
      <c r="I17" s="131"/>
      <c r="J17" s="131"/>
      <c r="K17" s="131"/>
      <c r="L17" s="131"/>
      <c r="M17" s="146"/>
      <c r="N17" s="146"/>
      <c r="O17" s="146"/>
      <c r="P17" s="146"/>
      <c r="Q17" s="146"/>
      <c r="R17" s="136"/>
      <c r="S17" s="151">
        <f t="shared" si="0"/>
        <v>0</v>
      </c>
      <c r="T17" s="225"/>
      <c r="U17" s="129">
        <v>65</v>
      </c>
    </row>
    <row r="18" spans="2:21" ht="27" customHeight="1" thickBot="1" x14ac:dyDescent="0.2">
      <c r="B18" s="124">
        <v>8</v>
      </c>
      <c r="C18" s="235" t="s">
        <v>51</v>
      </c>
      <c r="D18" s="237"/>
      <c r="E18" s="133" t="s">
        <v>179</v>
      </c>
      <c r="F18" s="239" t="s">
        <v>17</v>
      </c>
      <c r="G18" s="130"/>
      <c r="H18" s="131"/>
      <c r="I18" s="131"/>
      <c r="J18" s="131"/>
      <c r="K18" s="131"/>
      <c r="L18" s="131"/>
      <c r="M18" s="146"/>
      <c r="N18" s="146"/>
      <c r="O18" s="146"/>
      <c r="P18" s="146"/>
      <c r="Q18" s="146"/>
      <c r="R18" s="136"/>
      <c r="S18" s="151">
        <f t="shared" si="0"/>
        <v>0</v>
      </c>
      <c r="T18" s="225"/>
      <c r="U18" s="129">
        <v>65</v>
      </c>
    </row>
    <row r="19" spans="2:21" ht="27" customHeight="1" x14ac:dyDescent="0.15">
      <c r="B19" s="124">
        <v>9</v>
      </c>
      <c r="C19" s="240" t="s">
        <v>48</v>
      </c>
      <c r="D19" s="240"/>
      <c r="E19" s="241" t="s">
        <v>24</v>
      </c>
      <c r="F19" s="234" t="s">
        <v>14</v>
      </c>
      <c r="G19" s="130"/>
      <c r="H19" s="131"/>
      <c r="I19" s="131"/>
      <c r="J19" s="131"/>
      <c r="K19" s="131"/>
      <c r="L19" s="131"/>
      <c r="M19" s="146"/>
      <c r="N19" s="146"/>
      <c r="O19" s="146"/>
      <c r="P19" s="146"/>
      <c r="Q19" s="146"/>
      <c r="R19" s="136"/>
      <c r="S19" s="151">
        <f t="shared" si="0"/>
        <v>0</v>
      </c>
      <c r="T19" s="225"/>
      <c r="U19" s="129">
        <v>0</v>
      </c>
    </row>
    <row r="20" spans="2:21" ht="27" customHeight="1" x14ac:dyDescent="0.15">
      <c r="B20" s="124">
        <v>10</v>
      </c>
      <c r="C20" s="240"/>
      <c r="D20" s="240"/>
      <c r="E20" s="233" t="s">
        <v>1</v>
      </c>
      <c r="F20" s="234" t="s">
        <v>14</v>
      </c>
      <c r="G20" s="130"/>
      <c r="H20" s="131"/>
      <c r="I20" s="131"/>
      <c r="J20" s="131"/>
      <c r="K20" s="131"/>
      <c r="L20" s="131"/>
      <c r="M20" s="146"/>
      <c r="N20" s="146"/>
      <c r="O20" s="146"/>
      <c r="P20" s="146"/>
      <c r="Q20" s="146"/>
      <c r="R20" s="136"/>
      <c r="S20" s="151">
        <f t="shared" si="0"/>
        <v>0</v>
      </c>
      <c r="T20" s="225"/>
      <c r="U20" s="129">
        <v>0</v>
      </c>
    </row>
    <row r="21" spans="2:21" ht="27" customHeight="1" x14ac:dyDescent="0.15">
      <c r="B21" s="124">
        <v>11</v>
      </c>
      <c r="C21" s="240"/>
      <c r="D21" s="240"/>
      <c r="E21" s="233" t="s">
        <v>2</v>
      </c>
      <c r="F21" s="234" t="s">
        <v>14</v>
      </c>
      <c r="G21" s="130"/>
      <c r="H21" s="131"/>
      <c r="I21" s="131"/>
      <c r="J21" s="131"/>
      <c r="K21" s="131"/>
      <c r="L21" s="131"/>
      <c r="M21" s="146"/>
      <c r="N21" s="146"/>
      <c r="O21" s="146"/>
      <c r="P21" s="146"/>
      <c r="Q21" s="146"/>
      <c r="R21" s="136"/>
      <c r="S21" s="151">
        <f t="shared" si="0"/>
        <v>0</v>
      </c>
      <c r="T21" s="225"/>
      <c r="U21" s="129">
        <v>0</v>
      </c>
    </row>
    <row r="22" spans="2:21" ht="27" customHeight="1" x14ac:dyDescent="0.15">
      <c r="B22" s="124">
        <v>12</v>
      </c>
      <c r="C22" s="240"/>
      <c r="D22" s="240"/>
      <c r="E22" s="233" t="s">
        <v>3</v>
      </c>
      <c r="F22" s="234" t="s">
        <v>14</v>
      </c>
      <c r="G22" s="130"/>
      <c r="H22" s="131"/>
      <c r="I22" s="131"/>
      <c r="J22" s="131"/>
      <c r="K22" s="131"/>
      <c r="L22" s="131"/>
      <c r="M22" s="146"/>
      <c r="N22" s="146"/>
      <c r="O22" s="146"/>
      <c r="P22" s="146"/>
      <c r="Q22" s="146"/>
      <c r="R22" s="136"/>
      <c r="S22" s="151">
        <f t="shared" si="0"/>
        <v>0</v>
      </c>
      <c r="T22" s="225"/>
      <c r="U22" s="129">
        <v>0</v>
      </c>
    </row>
    <row r="23" spans="2:21" ht="27" customHeight="1" x14ac:dyDescent="0.15">
      <c r="B23" s="124">
        <v>13</v>
      </c>
      <c r="C23" s="240"/>
      <c r="D23" s="240"/>
      <c r="E23" s="233" t="s">
        <v>4</v>
      </c>
      <c r="F23" s="234" t="s">
        <v>60</v>
      </c>
      <c r="G23" s="130"/>
      <c r="H23" s="131"/>
      <c r="I23" s="131"/>
      <c r="J23" s="131"/>
      <c r="K23" s="131"/>
      <c r="L23" s="131"/>
      <c r="M23" s="146"/>
      <c r="N23" s="146"/>
      <c r="O23" s="146"/>
      <c r="P23" s="146"/>
      <c r="Q23" s="146"/>
      <c r="R23" s="136"/>
      <c r="S23" s="151">
        <f t="shared" si="0"/>
        <v>0</v>
      </c>
      <c r="T23" s="225"/>
      <c r="U23" s="129">
        <v>12.5</v>
      </c>
    </row>
    <row r="24" spans="2:21" ht="27" customHeight="1" x14ac:dyDescent="0.15">
      <c r="B24" s="124">
        <v>14</v>
      </c>
      <c r="C24" s="240"/>
      <c r="D24" s="240"/>
      <c r="E24" s="233" t="s">
        <v>5</v>
      </c>
      <c r="F24" s="234" t="s">
        <v>17</v>
      </c>
      <c r="G24" s="130"/>
      <c r="H24" s="131"/>
      <c r="I24" s="131"/>
      <c r="J24" s="131"/>
      <c r="K24" s="131"/>
      <c r="L24" s="131"/>
      <c r="M24" s="146"/>
      <c r="N24" s="146"/>
      <c r="O24" s="146"/>
      <c r="P24" s="146"/>
      <c r="Q24" s="146"/>
      <c r="R24" s="136"/>
      <c r="S24" s="151">
        <f t="shared" si="0"/>
        <v>0</v>
      </c>
      <c r="T24" s="225"/>
      <c r="U24" s="129">
        <v>0</v>
      </c>
    </row>
    <row r="25" spans="2:21" ht="27" customHeight="1" x14ac:dyDescent="0.15">
      <c r="B25" s="124">
        <v>15</v>
      </c>
      <c r="C25" s="240"/>
      <c r="D25" s="240"/>
      <c r="E25" s="233" t="s">
        <v>6</v>
      </c>
      <c r="F25" s="234" t="s">
        <v>17</v>
      </c>
      <c r="G25" s="130"/>
      <c r="H25" s="131"/>
      <c r="I25" s="131"/>
      <c r="J25" s="131"/>
      <c r="K25" s="131"/>
      <c r="L25" s="131"/>
      <c r="M25" s="146"/>
      <c r="N25" s="146"/>
      <c r="O25" s="146"/>
      <c r="P25" s="146"/>
      <c r="Q25" s="146"/>
      <c r="R25" s="136"/>
      <c r="S25" s="151">
        <f t="shared" si="0"/>
        <v>0</v>
      </c>
      <c r="T25" s="225"/>
      <c r="U25" s="129">
        <v>0</v>
      </c>
    </row>
    <row r="26" spans="2:21" ht="27" customHeight="1" x14ac:dyDescent="0.15">
      <c r="B26" s="124">
        <v>16</v>
      </c>
      <c r="C26" s="242" t="s">
        <v>49</v>
      </c>
      <c r="D26" s="242"/>
      <c r="E26" s="243" t="s">
        <v>24</v>
      </c>
      <c r="F26" s="234" t="s">
        <v>14</v>
      </c>
      <c r="G26" s="130"/>
      <c r="H26" s="131"/>
      <c r="I26" s="131"/>
      <c r="J26" s="131"/>
      <c r="K26" s="131"/>
      <c r="L26" s="131"/>
      <c r="M26" s="146"/>
      <c r="N26" s="146"/>
      <c r="O26" s="146"/>
      <c r="P26" s="146"/>
      <c r="Q26" s="146"/>
      <c r="R26" s="136"/>
      <c r="S26" s="151">
        <f t="shared" si="0"/>
        <v>0</v>
      </c>
      <c r="T26" s="225"/>
      <c r="U26" s="129">
        <v>0</v>
      </c>
    </row>
    <row r="27" spans="2:21" ht="27" customHeight="1" x14ac:dyDescent="0.15">
      <c r="B27" s="124">
        <v>17</v>
      </c>
      <c r="C27" s="242"/>
      <c r="D27" s="242"/>
      <c r="E27" s="243" t="s">
        <v>2</v>
      </c>
      <c r="F27" s="234" t="s">
        <v>14</v>
      </c>
      <c r="G27" s="130"/>
      <c r="H27" s="131"/>
      <c r="I27" s="131"/>
      <c r="J27" s="131"/>
      <c r="K27" s="131"/>
      <c r="L27" s="131"/>
      <c r="M27" s="146"/>
      <c r="N27" s="146"/>
      <c r="O27" s="146"/>
      <c r="P27" s="146"/>
      <c r="Q27" s="146"/>
      <c r="R27" s="136"/>
      <c r="S27" s="151">
        <f t="shared" si="0"/>
        <v>0</v>
      </c>
      <c r="T27" s="225"/>
      <c r="U27" s="129">
        <v>0</v>
      </c>
    </row>
    <row r="28" spans="2:21" ht="27" customHeight="1" x14ac:dyDescent="0.15">
      <c r="B28" s="124">
        <v>18</v>
      </c>
      <c r="C28" s="242"/>
      <c r="D28" s="242"/>
      <c r="E28" s="243" t="s">
        <v>5</v>
      </c>
      <c r="F28" s="234" t="s">
        <v>17</v>
      </c>
      <c r="G28" s="130"/>
      <c r="H28" s="131"/>
      <c r="I28" s="131"/>
      <c r="J28" s="131"/>
      <c r="K28" s="131"/>
      <c r="L28" s="131"/>
      <c r="M28" s="146"/>
      <c r="N28" s="146"/>
      <c r="O28" s="146"/>
      <c r="P28" s="146"/>
      <c r="Q28" s="146"/>
      <c r="R28" s="136"/>
      <c r="S28" s="151">
        <f t="shared" si="0"/>
        <v>0</v>
      </c>
      <c r="T28" s="225"/>
      <c r="U28" s="129">
        <v>0</v>
      </c>
    </row>
    <row r="29" spans="2:21" ht="27" customHeight="1" thickBot="1" x14ac:dyDescent="0.2">
      <c r="B29" s="124">
        <v>19</v>
      </c>
      <c r="C29" s="242"/>
      <c r="D29" s="242"/>
      <c r="E29" s="243" t="s">
        <v>42</v>
      </c>
      <c r="F29" s="234" t="s">
        <v>45</v>
      </c>
      <c r="G29" s="138"/>
      <c r="H29" s="139"/>
      <c r="I29" s="139"/>
      <c r="J29" s="139"/>
      <c r="K29" s="139"/>
      <c r="L29" s="139"/>
      <c r="M29" s="147"/>
      <c r="N29" s="147"/>
      <c r="O29" s="147"/>
      <c r="P29" s="147"/>
      <c r="Q29" s="147"/>
      <c r="R29" s="149"/>
      <c r="S29" s="152">
        <f t="shared" si="0"/>
        <v>0</v>
      </c>
      <c r="T29" s="226"/>
      <c r="U29" s="129">
        <v>0</v>
      </c>
    </row>
    <row r="30" spans="2:21" ht="9.75" customHeight="1" x14ac:dyDescent="0.15"/>
    <row r="31" spans="2:21" ht="9.6" customHeight="1" x14ac:dyDescent="0.15">
      <c r="B31" s="165" t="s">
        <v>178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</row>
    <row r="32" spans="2:21" ht="9.6" customHeight="1" x14ac:dyDescent="0.1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N32" s="161"/>
      <c r="O32" s="161"/>
      <c r="P32" s="161"/>
      <c r="Q32" s="161"/>
    </row>
    <row r="33" spans="2:17" ht="27" customHeight="1" thickBot="1" x14ac:dyDescent="0.2">
      <c r="B33" s="111"/>
      <c r="C33" s="173"/>
      <c r="D33" s="174"/>
      <c r="E33" s="141" t="s">
        <v>175</v>
      </c>
      <c r="F33" s="197" t="s">
        <v>191</v>
      </c>
      <c r="G33" s="197"/>
      <c r="H33" s="197"/>
      <c r="I33" s="197"/>
      <c r="J33" s="111"/>
      <c r="K33" s="111"/>
      <c r="L33" s="111"/>
      <c r="N33" s="116"/>
      <c r="O33" s="116"/>
      <c r="P33" s="116"/>
      <c r="Q33" s="116"/>
    </row>
    <row r="34" spans="2:17" ht="27" customHeight="1" x14ac:dyDescent="0.15">
      <c r="C34" s="169" t="s">
        <v>177</v>
      </c>
      <c r="D34" s="196"/>
      <c r="E34" s="142"/>
      <c r="F34" s="180"/>
      <c r="G34" s="180"/>
      <c r="H34" s="180"/>
      <c r="I34" s="181"/>
      <c r="J34" s="117"/>
      <c r="K34" s="117"/>
      <c r="L34" s="118"/>
      <c r="M34" s="118"/>
      <c r="N34" s="117"/>
      <c r="O34" s="117"/>
      <c r="P34" s="117"/>
      <c r="Q34" s="117"/>
    </row>
    <row r="35" spans="2:17" ht="27" customHeight="1" thickBot="1" x14ac:dyDescent="0.2">
      <c r="C35" s="159" t="s">
        <v>176</v>
      </c>
      <c r="D35" s="195"/>
      <c r="E35" s="143"/>
      <c r="F35" s="254"/>
      <c r="G35" s="254"/>
      <c r="H35" s="254"/>
      <c r="I35" s="255"/>
      <c r="J35" s="117"/>
      <c r="K35" s="117"/>
      <c r="L35" s="118"/>
      <c r="M35" s="118"/>
      <c r="N35" s="117"/>
      <c r="O35" s="117"/>
      <c r="P35" s="117"/>
      <c r="Q35" s="117"/>
    </row>
  </sheetData>
  <sheetProtection sheet="1" autoFilter="0"/>
  <dataConsolidate/>
  <mergeCells count="43">
    <mergeCell ref="B4:D4"/>
    <mergeCell ref="F4:G4"/>
    <mergeCell ref="H4:J4"/>
    <mergeCell ref="M8:M10"/>
    <mergeCell ref="N8:N10"/>
    <mergeCell ref="B5:D5"/>
    <mergeCell ref="F5:G5"/>
    <mergeCell ref="H5:J5"/>
    <mergeCell ref="B7:M7"/>
    <mergeCell ref="B8:B10"/>
    <mergeCell ref="C8:E10"/>
    <mergeCell ref="B1:J1"/>
    <mergeCell ref="B2:E2"/>
    <mergeCell ref="B3:D3"/>
    <mergeCell ref="F3:G3"/>
    <mergeCell ref="H3:J3"/>
    <mergeCell ref="T8:T10"/>
    <mergeCell ref="C35:D35"/>
    <mergeCell ref="C18:D18"/>
    <mergeCell ref="C19:D25"/>
    <mergeCell ref="C26:D29"/>
    <mergeCell ref="B31:L32"/>
    <mergeCell ref="C34:D34"/>
    <mergeCell ref="F33:I33"/>
    <mergeCell ref="F34:I34"/>
    <mergeCell ref="F35:I35"/>
    <mergeCell ref="O8:O10"/>
    <mergeCell ref="S8:S10"/>
    <mergeCell ref="U8:U10"/>
    <mergeCell ref="N32:Q32"/>
    <mergeCell ref="C33:D33"/>
    <mergeCell ref="P8:P10"/>
    <mergeCell ref="Q8:Q10"/>
    <mergeCell ref="R8:R10"/>
    <mergeCell ref="C17:D17"/>
    <mergeCell ref="J8:J10"/>
    <mergeCell ref="K8:K10"/>
    <mergeCell ref="L8:L10"/>
    <mergeCell ref="F8:F10"/>
    <mergeCell ref="G8:G10"/>
    <mergeCell ref="H8:H10"/>
    <mergeCell ref="I8:I10"/>
    <mergeCell ref="C11:D16"/>
  </mergeCells>
  <phoneticPr fontId="5"/>
  <dataValidations count="2">
    <dataValidation type="list" allowBlank="1" showInputMessage="1" showErrorMessage="1" sqref="F23" xr:uid="{3F21751C-CF60-4D6F-9367-5CA9D26ADD5A}">
      <formula1>"㎥,kg"</formula1>
    </dataValidation>
    <dataValidation allowBlank="1" showInputMessage="1" sqref="L34:M35 E34:E35 F34" xr:uid="{0532293B-230F-49DE-A1EB-7786C8F1E572}"/>
  </dataValidations>
  <printOptions horizontalCentered="1" verticalCentered="1"/>
  <pageMargins left="0.39370078740157483" right="0" top="0" bottom="0.19685039370078741" header="0.51181102362204722" footer="0.23622047244094491"/>
  <pageSetup paperSize="8" scale="8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DS4"/>
  <sheetViews>
    <sheetView showGridLines="0" zoomScale="70" zoomScaleNormal="70" workbookViewId="0">
      <selection activeCell="AF2" sqref="AF2"/>
    </sheetView>
  </sheetViews>
  <sheetFormatPr defaultColWidth="9" defaultRowHeight="18.75" x14ac:dyDescent="0.15"/>
  <cols>
    <col min="1" max="1" width="9" style="50"/>
    <col min="2" max="2" width="11.25" style="50" bestFit="1" customWidth="1"/>
    <col min="3" max="3" width="9.875" style="50" customWidth="1"/>
    <col min="4" max="4" width="15.375" style="50" bestFit="1" customWidth="1"/>
    <col min="5" max="5" width="9" style="50"/>
    <col min="6" max="6" width="14" style="50" customWidth="1"/>
    <col min="7" max="7" width="8.875" style="50" customWidth="1"/>
    <col min="8" max="8" width="10.125" style="50" customWidth="1"/>
    <col min="9" max="10" width="11.625" style="50" bestFit="1" customWidth="1"/>
    <col min="11" max="12" width="9.5" style="50" bestFit="1" customWidth="1"/>
    <col min="13" max="17" width="9.5" style="50" customWidth="1"/>
    <col min="18" max="18" width="10.875" style="50" customWidth="1"/>
    <col min="19" max="19" width="16.125" style="50" bestFit="1" customWidth="1"/>
    <col min="20" max="20" width="5.5" style="50" bestFit="1" customWidth="1"/>
    <col min="21" max="21" width="8.5" style="50" bestFit="1" customWidth="1"/>
    <col min="22" max="23" width="11.625" style="50" bestFit="1" customWidth="1"/>
    <col min="24" max="25" width="9.5" style="50" bestFit="1" customWidth="1"/>
    <col min="26" max="30" width="9.5" style="50" customWidth="1"/>
    <col min="31" max="31" width="7.5" style="50" bestFit="1" customWidth="1"/>
    <col min="32" max="32" width="16.125" style="50" bestFit="1" customWidth="1"/>
    <col min="33" max="33" width="5.5" style="50" bestFit="1" customWidth="1"/>
    <col min="34" max="34" width="8.5" style="50" bestFit="1" customWidth="1"/>
    <col min="35" max="36" width="11.625" style="50" bestFit="1" customWidth="1"/>
    <col min="37" max="38" width="9.5" style="50" bestFit="1" customWidth="1"/>
    <col min="39" max="43" width="9.5" style="50" customWidth="1"/>
    <col min="44" max="44" width="7.5" style="50" bestFit="1" customWidth="1"/>
    <col min="45" max="45" width="30.625" style="50" bestFit="1" customWidth="1"/>
    <col min="46" max="46" width="14.625" style="50" bestFit="1" customWidth="1"/>
    <col min="47" max="48" width="11.375" style="50" bestFit="1" customWidth="1"/>
    <col min="49" max="49" width="6.875" style="50" bestFit="1" customWidth="1"/>
    <col min="50" max="51" width="4.75" style="50" bestFit="1" customWidth="1"/>
    <col min="52" max="52" width="5.75" style="50" bestFit="1" customWidth="1"/>
    <col min="53" max="53" width="16.375" style="50" bestFit="1" customWidth="1"/>
    <col min="54" max="54" width="25.125" style="50" bestFit="1" customWidth="1"/>
    <col min="55" max="55" width="7.75" style="50" bestFit="1" customWidth="1"/>
    <col min="56" max="56" width="6.375" style="50" bestFit="1" customWidth="1"/>
    <col min="57" max="57" width="7.75" style="50" bestFit="1" customWidth="1"/>
    <col min="58" max="58" width="5.25" style="50" bestFit="1" customWidth="1"/>
    <col min="59" max="59" width="29" style="50" bestFit="1" customWidth="1"/>
    <col min="60" max="60" width="24.75" style="50" bestFit="1" customWidth="1"/>
    <col min="61" max="61" width="11" style="50" bestFit="1" customWidth="1"/>
    <col min="62" max="62" width="39.125" style="50" bestFit="1" customWidth="1"/>
    <col min="63" max="63" width="11" style="50" bestFit="1" customWidth="1"/>
    <col min="64" max="65" width="11" style="50" customWidth="1"/>
    <col min="66" max="66" width="17.25" style="50" bestFit="1" customWidth="1"/>
    <col min="67" max="67" width="7.875" style="50" bestFit="1" customWidth="1"/>
    <col min="68" max="68" width="30.75" style="50" bestFit="1" customWidth="1"/>
    <col min="69" max="69" width="10.875" style="50" customWidth="1"/>
    <col min="70" max="70" width="11.625" style="50" customWidth="1"/>
    <col min="71" max="71" width="8" style="50" customWidth="1"/>
    <col min="72" max="72" width="12.375" style="50" customWidth="1"/>
    <col min="73" max="73" width="10.125" style="50" customWidth="1"/>
    <col min="74" max="74" width="9.5" style="50" customWidth="1"/>
    <col min="75" max="16384" width="9" style="50"/>
  </cols>
  <sheetData>
    <row r="1" spans="1:123" ht="18" customHeight="1" x14ac:dyDescent="0.15">
      <c r="A1" s="67"/>
      <c r="B1" s="67"/>
      <c r="C1" s="67"/>
      <c r="D1" s="61"/>
      <c r="E1" s="82"/>
      <c r="F1" s="86" t="s">
        <v>137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8"/>
      <c r="S1" s="86" t="s">
        <v>138</v>
      </c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8"/>
      <c r="AF1" s="86" t="s">
        <v>139</v>
      </c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8"/>
      <c r="AS1" s="98"/>
      <c r="AT1" s="99"/>
      <c r="AU1" s="53"/>
      <c r="AV1" s="53"/>
      <c r="AW1" s="54" t="s">
        <v>64</v>
      </c>
      <c r="AX1" s="55"/>
      <c r="AY1" s="55"/>
      <c r="AZ1" s="55"/>
      <c r="BA1" s="55"/>
      <c r="BB1" s="55"/>
      <c r="BC1" s="55"/>
      <c r="BD1" s="56"/>
      <c r="BE1" s="54" t="s">
        <v>65</v>
      </c>
      <c r="BF1" s="55"/>
      <c r="BG1" s="55"/>
      <c r="BH1" s="56"/>
      <c r="BI1" s="53"/>
      <c r="BJ1" s="53"/>
      <c r="BK1" s="53"/>
      <c r="BL1" s="53"/>
      <c r="BM1" s="53"/>
      <c r="BN1" s="57" t="s">
        <v>68</v>
      </c>
      <c r="BO1" s="58"/>
      <c r="BP1" s="59"/>
      <c r="BQ1" s="60" t="s">
        <v>69</v>
      </c>
      <c r="BR1" s="55"/>
      <c r="BS1" s="54" t="s">
        <v>70</v>
      </c>
      <c r="BT1" s="55"/>
      <c r="BU1" s="54" t="s">
        <v>71</v>
      </c>
      <c r="BV1" s="56"/>
      <c r="BW1" s="104" t="s">
        <v>145</v>
      </c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6"/>
    </row>
    <row r="2" spans="1:123" s="70" customFormat="1" ht="18" customHeight="1" x14ac:dyDescent="0.15">
      <c r="A2" s="75" t="s">
        <v>133</v>
      </c>
      <c r="B2" s="75" t="s">
        <v>56</v>
      </c>
      <c r="C2" s="75" t="s">
        <v>57</v>
      </c>
      <c r="D2" s="75" t="s">
        <v>61</v>
      </c>
      <c r="E2" s="77" t="s">
        <v>62</v>
      </c>
      <c r="F2" s="89" t="s">
        <v>173</v>
      </c>
      <c r="G2" s="89" t="s">
        <v>160</v>
      </c>
      <c r="H2" s="76" t="s">
        <v>144</v>
      </c>
      <c r="I2" s="76" t="s">
        <v>158</v>
      </c>
      <c r="J2" s="76" t="s">
        <v>161</v>
      </c>
      <c r="K2" s="76" t="s">
        <v>169</v>
      </c>
      <c r="L2" s="78" t="s">
        <v>162</v>
      </c>
      <c r="M2" s="78" t="s">
        <v>163</v>
      </c>
      <c r="N2" s="78" t="s">
        <v>164</v>
      </c>
      <c r="O2" s="78" t="s">
        <v>165</v>
      </c>
      <c r="P2" s="78" t="s">
        <v>166</v>
      </c>
      <c r="Q2" s="78" t="s">
        <v>167</v>
      </c>
      <c r="R2" s="90" t="s">
        <v>63</v>
      </c>
      <c r="S2" s="89" t="s">
        <v>173</v>
      </c>
      <c r="T2" s="89" t="s">
        <v>170</v>
      </c>
      <c r="U2" s="76" t="s">
        <v>144</v>
      </c>
      <c r="V2" s="76" t="s">
        <v>157</v>
      </c>
      <c r="W2" s="76" t="s">
        <v>161</v>
      </c>
      <c r="X2" s="76" t="s">
        <v>168</v>
      </c>
      <c r="Y2" s="78" t="s">
        <v>162</v>
      </c>
      <c r="Z2" s="78" t="s">
        <v>171</v>
      </c>
      <c r="AA2" s="78" t="s">
        <v>159</v>
      </c>
      <c r="AB2" s="78" t="s">
        <v>165</v>
      </c>
      <c r="AC2" s="78" t="s">
        <v>172</v>
      </c>
      <c r="AD2" s="78" t="s">
        <v>167</v>
      </c>
      <c r="AE2" s="90" t="s">
        <v>63</v>
      </c>
      <c r="AF2" s="89" t="s">
        <v>173</v>
      </c>
      <c r="AG2" s="89" t="s">
        <v>170</v>
      </c>
      <c r="AH2" s="76" t="s">
        <v>144</v>
      </c>
      <c r="AI2" s="76" t="s">
        <v>157</v>
      </c>
      <c r="AJ2" s="76" t="s">
        <v>161</v>
      </c>
      <c r="AK2" s="76" t="s">
        <v>168</v>
      </c>
      <c r="AL2" s="78" t="s">
        <v>162</v>
      </c>
      <c r="AM2" s="78" t="s">
        <v>171</v>
      </c>
      <c r="AN2" s="78" t="s">
        <v>159</v>
      </c>
      <c r="AO2" s="78" t="s">
        <v>165</v>
      </c>
      <c r="AP2" s="78" t="s">
        <v>172</v>
      </c>
      <c r="AQ2" s="78" t="s">
        <v>167</v>
      </c>
      <c r="AR2" s="90" t="s">
        <v>63</v>
      </c>
      <c r="AS2" s="100" t="s">
        <v>21</v>
      </c>
      <c r="AT2" s="101" t="s">
        <v>39</v>
      </c>
      <c r="AU2" s="96" t="s">
        <v>50</v>
      </c>
      <c r="AV2" s="69" t="s">
        <v>51</v>
      </c>
      <c r="AW2" s="69" t="s">
        <v>24</v>
      </c>
      <c r="AX2" s="69" t="s">
        <v>1</v>
      </c>
      <c r="AY2" s="69" t="s">
        <v>2</v>
      </c>
      <c r="AZ2" s="69" t="s">
        <v>3</v>
      </c>
      <c r="BA2" s="69" t="s">
        <v>4</v>
      </c>
      <c r="BB2" s="69" t="s">
        <v>5</v>
      </c>
      <c r="BC2" s="69" t="s">
        <v>6</v>
      </c>
      <c r="BD2" s="69" t="s">
        <v>7</v>
      </c>
      <c r="BE2" s="76" t="s">
        <v>52</v>
      </c>
      <c r="BF2" s="76" t="s">
        <v>2</v>
      </c>
      <c r="BG2" s="76" t="s">
        <v>58</v>
      </c>
      <c r="BH2" s="76" t="s">
        <v>42</v>
      </c>
      <c r="BI2" s="76" t="s">
        <v>10</v>
      </c>
      <c r="BJ2" s="76" t="s">
        <v>11</v>
      </c>
      <c r="BK2" s="76" t="s">
        <v>12</v>
      </c>
      <c r="BL2" s="76" t="s">
        <v>141</v>
      </c>
      <c r="BM2" s="76" t="s">
        <v>142</v>
      </c>
      <c r="BN2" s="76" t="s">
        <v>8</v>
      </c>
      <c r="BO2" s="76" t="s">
        <v>67</v>
      </c>
      <c r="BP2" s="76" t="s">
        <v>9</v>
      </c>
      <c r="BQ2" s="77"/>
      <c r="BR2" s="74"/>
      <c r="BS2" s="72"/>
      <c r="BT2" s="71"/>
      <c r="BU2" s="72"/>
      <c r="BV2" s="73"/>
      <c r="BW2" s="104" t="s">
        <v>148</v>
      </c>
      <c r="BX2" s="106"/>
      <c r="BY2" s="104" t="s">
        <v>149</v>
      </c>
      <c r="BZ2" s="106"/>
      <c r="CA2" s="104" t="s">
        <v>150</v>
      </c>
      <c r="CB2" s="106"/>
      <c r="CC2" s="107" t="s">
        <v>151</v>
      </c>
      <c r="CD2" s="107"/>
      <c r="CE2" s="104" t="s">
        <v>152</v>
      </c>
      <c r="CF2" s="106"/>
      <c r="CG2" s="104" t="s">
        <v>52</v>
      </c>
      <c r="CH2" s="106"/>
      <c r="CI2" s="104" t="s">
        <v>1</v>
      </c>
      <c r="CJ2" s="106"/>
      <c r="CK2" s="104" t="s">
        <v>2</v>
      </c>
      <c r="CL2" s="106"/>
      <c r="CM2" s="104" t="s">
        <v>3</v>
      </c>
      <c r="CN2" s="106"/>
      <c r="CO2" s="104" t="s">
        <v>4</v>
      </c>
      <c r="CP2" s="106"/>
      <c r="CQ2" s="104" t="s">
        <v>5</v>
      </c>
      <c r="CR2" s="106"/>
      <c r="CS2" s="104" t="s">
        <v>6</v>
      </c>
      <c r="CT2" s="106"/>
      <c r="CU2" s="104" t="s">
        <v>7</v>
      </c>
      <c r="CV2" s="106"/>
      <c r="CW2" s="104" t="s">
        <v>153</v>
      </c>
      <c r="CX2" s="106"/>
      <c r="CY2" s="104" t="s">
        <v>154</v>
      </c>
      <c r="CZ2" s="106"/>
      <c r="DA2" s="104" t="s">
        <v>155</v>
      </c>
      <c r="DB2" s="106"/>
      <c r="DC2" s="104" t="s">
        <v>156</v>
      </c>
      <c r="DD2" s="106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</row>
    <row r="3" spans="1:123" ht="18" customHeight="1" x14ac:dyDescent="0.15">
      <c r="A3" s="68"/>
      <c r="B3" s="68"/>
      <c r="C3" s="68"/>
      <c r="D3" s="62"/>
      <c r="E3" s="83"/>
      <c r="F3" s="91" t="s">
        <v>53</v>
      </c>
      <c r="G3" s="63" t="s">
        <v>19</v>
      </c>
      <c r="H3" s="63" t="s">
        <v>53</v>
      </c>
      <c r="I3" s="63" t="s">
        <v>53</v>
      </c>
      <c r="J3" s="63" t="s">
        <v>53</v>
      </c>
      <c r="K3" s="63" t="s">
        <v>53</v>
      </c>
      <c r="L3" s="63" t="s">
        <v>53</v>
      </c>
      <c r="M3" s="63" t="s">
        <v>19</v>
      </c>
      <c r="N3" s="63" t="s">
        <v>19</v>
      </c>
      <c r="O3" s="63" t="s">
        <v>19</v>
      </c>
      <c r="P3" s="63" t="s">
        <v>19</v>
      </c>
      <c r="Q3" s="63" t="s">
        <v>19</v>
      </c>
      <c r="R3" s="92" t="s">
        <v>53</v>
      </c>
      <c r="S3" s="91" t="s">
        <v>119</v>
      </c>
      <c r="T3" s="63" t="s">
        <v>119</v>
      </c>
      <c r="U3" s="63" t="s">
        <v>119</v>
      </c>
      <c r="V3" s="63" t="s">
        <v>119</v>
      </c>
      <c r="W3" s="63" t="s">
        <v>119</v>
      </c>
      <c r="X3" s="63" t="s">
        <v>119</v>
      </c>
      <c r="Y3" s="63" t="s">
        <v>119</v>
      </c>
      <c r="Z3" s="63" t="s">
        <v>119</v>
      </c>
      <c r="AA3" s="63" t="s">
        <v>119</v>
      </c>
      <c r="AB3" s="63" t="s">
        <v>119</v>
      </c>
      <c r="AC3" s="63" t="s">
        <v>119</v>
      </c>
      <c r="AD3" s="63" t="s">
        <v>119</v>
      </c>
      <c r="AE3" s="92" t="s">
        <v>119</v>
      </c>
      <c r="AF3" s="91" t="s">
        <v>119</v>
      </c>
      <c r="AG3" s="63" t="s">
        <v>119</v>
      </c>
      <c r="AH3" s="63" t="s">
        <v>119</v>
      </c>
      <c r="AI3" s="63" t="s">
        <v>119</v>
      </c>
      <c r="AJ3" s="63" t="s">
        <v>119</v>
      </c>
      <c r="AK3" s="63" t="s">
        <v>119</v>
      </c>
      <c r="AL3" s="63" t="s">
        <v>119</v>
      </c>
      <c r="AM3" s="63" t="s">
        <v>119</v>
      </c>
      <c r="AN3" s="63" t="s">
        <v>119</v>
      </c>
      <c r="AO3" s="63" t="s">
        <v>119</v>
      </c>
      <c r="AP3" s="63" t="s">
        <v>119</v>
      </c>
      <c r="AQ3" s="63" t="s">
        <v>119</v>
      </c>
      <c r="AR3" s="92" t="s">
        <v>119</v>
      </c>
      <c r="AS3" s="91" t="s">
        <v>53</v>
      </c>
      <c r="AT3" s="92" t="s">
        <v>53</v>
      </c>
      <c r="AU3" s="97" t="s">
        <v>20</v>
      </c>
      <c r="AV3" s="64" t="s">
        <v>20</v>
      </c>
      <c r="AW3" s="65" t="s">
        <v>55</v>
      </c>
      <c r="AX3" s="65" t="s">
        <v>55</v>
      </c>
      <c r="AY3" s="65" t="s">
        <v>55</v>
      </c>
      <c r="AZ3" s="65" t="s">
        <v>55</v>
      </c>
      <c r="BA3" s="65" t="s">
        <v>130</v>
      </c>
      <c r="BB3" s="65" t="s">
        <v>54</v>
      </c>
      <c r="BC3" s="65" t="s">
        <v>54</v>
      </c>
      <c r="BD3" s="64" t="s">
        <v>55</v>
      </c>
      <c r="BE3" s="65" t="s">
        <v>16</v>
      </c>
      <c r="BF3" s="65" t="s">
        <v>16</v>
      </c>
      <c r="BG3" s="65" t="s">
        <v>20</v>
      </c>
      <c r="BH3" s="65" t="s">
        <v>46</v>
      </c>
      <c r="BI3" s="62" t="s">
        <v>66</v>
      </c>
      <c r="BJ3" s="62" t="s">
        <v>66</v>
      </c>
      <c r="BK3" s="62" t="s">
        <v>60</v>
      </c>
      <c r="BL3" s="62" t="s">
        <v>143</v>
      </c>
      <c r="BM3" s="62" t="s">
        <v>143</v>
      </c>
      <c r="BN3" s="62" t="s">
        <v>72</v>
      </c>
      <c r="BO3" s="62" t="s">
        <v>72</v>
      </c>
      <c r="BP3" s="62" t="s">
        <v>73</v>
      </c>
      <c r="BQ3" s="66" t="s">
        <v>134</v>
      </c>
      <c r="BR3" s="66" t="s">
        <v>135</v>
      </c>
      <c r="BS3" s="62" t="s">
        <v>136</v>
      </c>
      <c r="BT3" s="62" t="s">
        <v>135</v>
      </c>
      <c r="BU3" s="62" t="s">
        <v>136</v>
      </c>
      <c r="BV3" s="62" t="s">
        <v>135</v>
      </c>
      <c r="BW3" s="107" t="s">
        <v>146</v>
      </c>
      <c r="BX3" s="107" t="s">
        <v>147</v>
      </c>
      <c r="BY3" s="107" t="s">
        <v>146</v>
      </c>
      <c r="BZ3" s="107" t="s">
        <v>147</v>
      </c>
      <c r="CA3" s="107" t="s">
        <v>146</v>
      </c>
      <c r="CB3" s="107" t="s">
        <v>147</v>
      </c>
      <c r="CC3" s="107" t="s">
        <v>146</v>
      </c>
      <c r="CD3" s="107" t="s">
        <v>147</v>
      </c>
      <c r="CE3" s="107" t="s">
        <v>146</v>
      </c>
      <c r="CF3" s="107" t="s">
        <v>147</v>
      </c>
      <c r="CG3" s="107" t="s">
        <v>146</v>
      </c>
      <c r="CH3" s="107" t="s">
        <v>147</v>
      </c>
      <c r="CI3" s="107" t="s">
        <v>146</v>
      </c>
      <c r="CJ3" s="107" t="s">
        <v>147</v>
      </c>
      <c r="CK3" s="107" t="s">
        <v>146</v>
      </c>
      <c r="CL3" s="107" t="s">
        <v>147</v>
      </c>
      <c r="CM3" s="107" t="s">
        <v>146</v>
      </c>
      <c r="CN3" s="107" t="s">
        <v>147</v>
      </c>
      <c r="CO3" s="107" t="s">
        <v>146</v>
      </c>
      <c r="CP3" s="107" t="s">
        <v>147</v>
      </c>
      <c r="CQ3" s="107" t="s">
        <v>146</v>
      </c>
      <c r="CR3" s="107" t="s">
        <v>147</v>
      </c>
      <c r="CS3" s="107" t="s">
        <v>146</v>
      </c>
      <c r="CT3" s="107" t="s">
        <v>147</v>
      </c>
      <c r="CU3" s="107" t="s">
        <v>146</v>
      </c>
      <c r="CV3" s="107" t="s">
        <v>147</v>
      </c>
      <c r="CW3" s="107" t="s">
        <v>146</v>
      </c>
      <c r="CX3" s="107" t="s">
        <v>147</v>
      </c>
      <c r="CY3" s="107" t="s">
        <v>146</v>
      </c>
      <c r="CZ3" s="107" t="s">
        <v>147</v>
      </c>
      <c r="DA3" s="107" t="s">
        <v>146</v>
      </c>
      <c r="DB3" s="107" t="s">
        <v>147</v>
      </c>
      <c r="DC3" s="107" t="s">
        <v>146</v>
      </c>
      <c r="DD3" s="107" t="s">
        <v>147</v>
      </c>
    </row>
    <row r="4" spans="1:123" ht="19.5" thickBot="1" x14ac:dyDescent="0.2">
      <c r="A4" s="52" t="e">
        <f>鶴川さるびあ会館!#REF!</f>
        <v>#REF!</v>
      </c>
      <c r="B4" s="52" t="str">
        <f>鶴川さるびあ会館!E3</f>
        <v>市民部</v>
      </c>
      <c r="C4" s="52" t="str">
        <f>鶴川さるびあ会館!E4</f>
        <v>市民協働推進課</v>
      </c>
      <c r="D4" s="51" t="str">
        <f>鶴川さるびあ会館!E5</f>
        <v>2025年度</v>
      </c>
      <c r="E4" s="84" t="e">
        <f>VLOOKUP(A4,#REF!,COLUMN(#REF!),0)</f>
        <v>#REF!</v>
      </c>
      <c r="F4" s="93" t="e">
        <f>SUMIF(鶴川さるびあ会館!#REF!,出力用!F2,鶴川さるびあ会館!#REF!)</f>
        <v>#REF!</v>
      </c>
      <c r="G4" s="94" t="e">
        <f>SUMIF(鶴川さるびあ会館!#REF!,出力用!G2,鶴川さるびあ会館!#REF!)</f>
        <v>#REF!</v>
      </c>
      <c r="H4" s="94" t="e">
        <f>SUMIF(鶴川さるびあ会館!#REF!,出力用!H2,鶴川さるびあ会館!#REF!)</f>
        <v>#REF!</v>
      </c>
      <c r="I4" s="94" t="e">
        <f>SUMIF(鶴川さるびあ会館!#REF!,出力用!I2,鶴川さるびあ会館!#REF!)</f>
        <v>#REF!</v>
      </c>
      <c r="J4" s="94" t="e">
        <f>SUMIF(鶴川さるびあ会館!#REF!,出力用!J2,鶴川さるびあ会館!#REF!)</f>
        <v>#REF!</v>
      </c>
      <c r="K4" s="94" t="e">
        <f>SUMIF(鶴川さるびあ会館!#REF!,出力用!K2,鶴川さるびあ会館!#REF!)</f>
        <v>#REF!</v>
      </c>
      <c r="L4" s="94" t="e">
        <f>SUMIF(鶴川さるびあ会館!#REF!,出力用!L2,鶴川さるびあ会館!#REF!)</f>
        <v>#REF!</v>
      </c>
      <c r="M4" s="94" t="e">
        <f>SUMIF(鶴川さるびあ会館!#REF!,出力用!M2,鶴川さるびあ会館!#REF!)</f>
        <v>#REF!</v>
      </c>
      <c r="N4" s="94" t="e">
        <f>SUMIF(鶴川さるびあ会館!#REF!,出力用!N2,鶴川さるびあ会館!#REF!)</f>
        <v>#REF!</v>
      </c>
      <c r="O4" s="94" t="e">
        <f>SUMIF(鶴川さるびあ会館!#REF!,出力用!O2,鶴川さるびあ会館!#REF!)</f>
        <v>#REF!</v>
      </c>
      <c r="P4" s="94" t="e">
        <f>SUMIF(鶴川さるびあ会館!#REF!,出力用!P2,鶴川さるびあ会館!#REF!)</f>
        <v>#REF!</v>
      </c>
      <c r="Q4" s="94" t="e">
        <f>SUMIF(鶴川さるびあ会館!#REF!,出力用!Q2,鶴川さるびあ会館!#REF!)</f>
        <v>#REF!</v>
      </c>
      <c r="R4" s="95" t="e">
        <f>鶴川さるびあ会館!#REF!-(SUM(出力用!F4:Q4))</f>
        <v>#REF!</v>
      </c>
      <c r="S4" s="93" t="e">
        <f>SUMIF(鶴川さるびあ会館!#REF!,出力用!S2,鶴川さるびあ会館!$G$11:$R$11)</f>
        <v>#REF!</v>
      </c>
      <c r="T4" s="94" t="e">
        <f>SUMIF(鶴川さるびあ会館!#REF!,出力用!T2,鶴川さるびあ会館!$G$11:$R$11)</f>
        <v>#REF!</v>
      </c>
      <c r="U4" s="94" t="e">
        <f>SUMIF(鶴川さるびあ会館!#REF!,出力用!U2,鶴川さるびあ会館!$G$11:$R$11)</f>
        <v>#REF!</v>
      </c>
      <c r="V4" s="94" t="e">
        <f>SUMIF(鶴川さるびあ会館!#REF!,出力用!V2,鶴川さるびあ会館!$G$11:$R$11)</f>
        <v>#REF!</v>
      </c>
      <c r="W4" s="94" t="e">
        <f>SUMIF(鶴川さるびあ会館!#REF!,出力用!W2,鶴川さるびあ会館!$G$11:$R$11)</f>
        <v>#REF!</v>
      </c>
      <c r="X4" s="94" t="e">
        <f>SUMIF(鶴川さるびあ会館!#REF!,出力用!X2,鶴川さるびあ会館!$G$11:$R$11)</f>
        <v>#REF!</v>
      </c>
      <c r="Y4" s="94" t="e">
        <f>SUMIF(鶴川さるびあ会館!#REF!,出力用!Y2,鶴川さるびあ会館!$G$11:$R$11)</f>
        <v>#REF!</v>
      </c>
      <c r="Z4" s="94" t="e">
        <f>SUMIF(鶴川さるびあ会館!#REF!,出力用!Z2,鶴川さるびあ会館!$G$11:$R$11)</f>
        <v>#REF!</v>
      </c>
      <c r="AA4" s="94" t="e">
        <f>SUMIF(鶴川さるびあ会館!#REF!,出力用!AA2,鶴川さるびあ会館!$G$11:$R$11)</f>
        <v>#REF!</v>
      </c>
      <c r="AB4" s="94" t="e">
        <f>SUMIF(鶴川さるびあ会館!#REF!,出力用!AB2,鶴川さるびあ会館!$G$11:$R$11)</f>
        <v>#REF!</v>
      </c>
      <c r="AC4" s="94" t="e">
        <f>SUMIF(鶴川さるびあ会館!#REF!,出力用!AC2,鶴川さるびあ会館!$G$11:$R$11)</f>
        <v>#REF!</v>
      </c>
      <c r="AD4" s="94" t="e">
        <f>SUMIF(鶴川さるびあ会館!#REF!,出力用!AD2,鶴川さるびあ会館!$G$11:$R$11)</f>
        <v>#REF!</v>
      </c>
      <c r="AE4" s="95" t="e">
        <f>鶴川さるびあ会館!#REF!-(SUM(出力用!S4:AD4))</f>
        <v>#REF!</v>
      </c>
      <c r="AF4" s="93" t="e">
        <f>SUMIF(鶴川さるびあ会館!#REF!,出力用!AF2,鶴川さるびあ会館!$G$12:$R$12)</f>
        <v>#REF!</v>
      </c>
      <c r="AG4" s="94" t="e">
        <f>SUMIF(鶴川さるびあ会館!#REF!,出力用!AG2,鶴川さるびあ会館!$G$12:$R$12)</f>
        <v>#REF!</v>
      </c>
      <c r="AH4" s="94" t="e">
        <f>SUMIF(鶴川さるびあ会館!#REF!,出力用!AH2,鶴川さるびあ会館!$G$12:$R$12)</f>
        <v>#REF!</v>
      </c>
      <c r="AI4" s="94" t="e">
        <f>SUMIF(鶴川さるびあ会館!#REF!,出力用!AI2,鶴川さるびあ会館!$G$12:$R$12)</f>
        <v>#REF!</v>
      </c>
      <c r="AJ4" s="94" t="e">
        <f>SUMIF(鶴川さるびあ会館!#REF!,出力用!AJ2,鶴川さるびあ会館!$G$12:$R$12)</f>
        <v>#REF!</v>
      </c>
      <c r="AK4" s="94" t="e">
        <f>SUMIF(鶴川さるびあ会館!#REF!,出力用!AK2,鶴川さるびあ会館!$G$12:$R$12)</f>
        <v>#REF!</v>
      </c>
      <c r="AL4" s="94" t="e">
        <f>SUMIF(鶴川さるびあ会館!#REF!,出力用!AL2,鶴川さるびあ会館!$G$12:$R$12)</f>
        <v>#REF!</v>
      </c>
      <c r="AM4" s="94" t="e">
        <f>SUMIF(鶴川さるびあ会館!#REF!,出力用!AM2,鶴川さるびあ会館!$G$12:$R$12)</f>
        <v>#REF!</v>
      </c>
      <c r="AN4" s="94" t="e">
        <f>SUMIF(鶴川さるびあ会館!#REF!,出力用!AN2,鶴川さるびあ会館!$G$12:$R$12)</f>
        <v>#REF!</v>
      </c>
      <c r="AO4" s="94" t="e">
        <f>SUMIF(鶴川さるびあ会館!#REF!,出力用!AO2,鶴川さるびあ会館!$G$12:$R$12)</f>
        <v>#REF!</v>
      </c>
      <c r="AP4" s="94" t="e">
        <f>SUMIF(鶴川さるびあ会館!#REF!,出力用!AP2,鶴川さるびあ会館!$G$12:$R$12)</f>
        <v>#REF!</v>
      </c>
      <c r="AQ4" s="94" t="e">
        <f>SUMIF(鶴川さるびあ会館!#REF!,出力用!AQ2,鶴川さるびあ会館!$G$12:$R$12)</f>
        <v>#REF!</v>
      </c>
      <c r="AR4" s="95" t="e">
        <f>鶴川さるびあ会館!#REF!-(SUM(出力用!AF4:AQ4))</f>
        <v>#REF!</v>
      </c>
      <c r="AS4" s="93" t="e">
        <f>鶴川さるびあ会館!#REF!</f>
        <v>#REF!</v>
      </c>
      <c r="AT4" s="95" t="e">
        <f>鶴川さるびあ会館!#REF!</f>
        <v>#REF!</v>
      </c>
      <c r="AU4" s="85" t="e">
        <f>鶴川さるびあ会館!#REF!</f>
        <v>#REF!</v>
      </c>
      <c r="AV4" s="51" t="e">
        <f>鶴川さるびあ会館!#REF!</f>
        <v>#REF!</v>
      </c>
      <c r="AW4" s="51" t="e">
        <f>鶴川さるびあ会館!#REF!</f>
        <v>#REF!</v>
      </c>
      <c r="AX4" s="51" t="e">
        <f>鶴川さるびあ会館!#REF!</f>
        <v>#REF!</v>
      </c>
      <c r="AY4" s="51" t="e">
        <f>鶴川さるびあ会館!#REF!</f>
        <v>#REF!</v>
      </c>
      <c r="AZ4" s="51" t="e">
        <f>鶴川さるびあ会館!#REF!</f>
        <v>#REF!</v>
      </c>
      <c r="BA4" s="51" t="e">
        <f>IF(出力用!BA3=鶴川さるびあ会館!F23,鶴川さるびあ会館!#REF!,鶴川さるびあ会館!#REF!/0.458)</f>
        <v>#REF!</v>
      </c>
      <c r="BB4" s="51" t="e">
        <f>鶴川さるびあ会館!#REF!</f>
        <v>#REF!</v>
      </c>
      <c r="BC4" s="51" t="e">
        <f>鶴川さるびあ会館!#REF!</f>
        <v>#REF!</v>
      </c>
      <c r="BD4" s="51" t="e">
        <f>鶴川さるびあ会館!#REF!</f>
        <v>#REF!</v>
      </c>
      <c r="BE4" s="51" t="e">
        <f>鶴川さるびあ会館!#REF!</f>
        <v>#REF!</v>
      </c>
      <c r="BF4" s="51" t="e">
        <f>鶴川さるびあ会館!#REF!</f>
        <v>#REF!</v>
      </c>
      <c r="BG4" s="51" t="e">
        <f>鶴川さるびあ会館!#REF!</f>
        <v>#REF!</v>
      </c>
      <c r="BH4" s="51" t="e">
        <f>鶴川さるびあ会館!#REF!</f>
        <v>#REF!</v>
      </c>
      <c r="BI4" s="51" t="e">
        <f>鶴川さるびあ会館!#REF!</f>
        <v>#REF!</v>
      </c>
      <c r="BJ4" s="51" t="e">
        <f>鶴川さるびあ会館!#REF!</f>
        <v>#REF!</v>
      </c>
      <c r="BK4" s="51" t="e">
        <f>鶴川さるびあ会館!#REF!</f>
        <v>#REF!</v>
      </c>
      <c r="BL4" s="51" t="e">
        <f>鶴川さるびあ会館!#REF!</f>
        <v>#REF!</v>
      </c>
      <c r="BM4" s="51" t="e">
        <f>鶴川さるびあ会館!#REF!</f>
        <v>#REF!</v>
      </c>
      <c r="BN4" s="51" t="e">
        <f>鶴川さるびあ会館!#REF!</f>
        <v>#REF!</v>
      </c>
      <c r="BO4" s="51">
        <f>鶴川さるびあ会館!$F$34</f>
        <v>0</v>
      </c>
      <c r="BP4" s="51">
        <f>鶴川さるびあ会館!$H$35</f>
        <v>0</v>
      </c>
      <c r="BQ4" s="52" t="e">
        <f>鶴川さるびあ会館!#REF!</f>
        <v>#REF!</v>
      </c>
      <c r="BR4" s="52" t="e">
        <f>鶴川さるびあ会館!#REF!</f>
        <v>#REF!</v>
      </c>
      <c r="BS4" s="51">
        <f>鶴川さるびあ会館!$K34</f>
        <v>0</v>
      </c>
      <c r="BT4" s="51">
        <f>鶴川さるびあ会館!$N34</f>
        <v>0</v>
      </c>
      <c r="BU4" s="51">
        <f>鶴川さるびあ会館!$K35</f>
        <v>0</v>
      </c>
      <c r="BV4" s="51">
        <f>鶴川さるびあ会館!$N35</f>
        <v>0</v>
      </c>
      <c r="BW4" s="108" t="e">
        <f>鶴川さるびあ会館!#REF!</f>
        <v>#REF!</v>
      </c>
      <c r="BX4" s="51" t="e">
        <f>鶴川さるびあ会館!#REF!</f>
        <v>#REF!</v>
      </c>
      <c r="BY4" s="108" t="e">
        <f>鶴川さるびあ会館!#REF!</f>
        <v>#REF!</v>
      </c>
      <c r="BZ4" s="51" t="e">
        <f>鶴川さるびあ会館!#REF!</f>
        <v>#REF!</v>
      </c>
      <c r="CA4" s="51">
        <f>鶴川さるびあ会館!U16</f>
        <v>0</v>
      </c>
      <c r="CB4" s="51" t="e">
        <f>鶴川さるびあ会館!#REF!</f>
        <v>#REF!</v>
      </c>
      <c r="CC4" s="108" t="e">
        <f>鶴川さるびあ会館!#REF!</f>
        <v>#REF!</v>
      </c>
      <c r="CD4" s="51" t="e">
        <f>鶴川さるびあ会館!#REF!</f>
        <v>#REF!</v>
      </c>
      <c r="CE4" s="108" t="e">
        <f>鶴川さるびあ会館!#REF!</f>
        <v>#REF!</v>
      </c>
      <c r="CF4" s="51" t="e">
        <f>鶴川さるびあ会館!#REF!</f>
        <v>#REF!</v>
      </c>
      <c r="CG4" s="108" t="e">
        <f>鶴川さるびあ会館!#REF!</f>
        <v>#REF!</v>
      </c>
      <c r="CH4" s="51" t="e">
        <f>鶴川さるびあ会館!#REF!</f>
        <v>#REF!</v>
      </c>
      <c r="CI4" s="108" t="e">
        <f>鶴川さるびあ会館!#REF!</f>
        <v>#REF!</v>
      </c>
      <c r="CJ4" s="51" t="e">
        <f>鶴川さるびあ会館!#REF!</f>
        <v>#REF!</v>
      </c>
      <c r="CK4" s="108" t="e">
        <f>鶴川さるびあ会館!#REF!</f>
        <v>#REF!</v>
      </c>
      <c r="CL4" s="51" t="e">
        <f>鶴川さるびあ会館!#REF!</f>
        <v>#REF!</v>
      </c>
      <c r="CM4" s="108" t="e">
        <f>鶴川さるびあ会館!#REF!</f>
        <v>#REF!</v>
      </c>
      <c r="CN4" s="51" t="e">
        <f>鶴川さるびあ会館!#REF!</f>
        <v>#REF!</v>
      </c>
      <c r="CO4" s="108" t="e">
        <f>鶴川さるびあ会館!#REF!</f>
        <v>#REF!</v>
      </c>
      <c r="CP4" s="51" t="e">
        <f>鶴川さるびあ会館!#REF!</f>
        <v>#REF!</v>
      </c>
      <c r="CQ4" s="108" t="e">
        <f>鶴川さるびあ会館!#REF!</f>
        <v>#REF!</v>
      </c>
      <c r="CR4" s="51" t="e">
        <f>鶴川さるびあ会館!#REF!</f>
        <v>#REF!</v>
      </c>
      <c r="CS4" s="108" t="e">
        <f>鶴川さるびあ会館!#REF!</f>
        <v>#REF!</v>
      </c>
      <c r="CT4" s="51" t="e">
        <f>鶴川さるびあ会館!#REF!</f>
        <v>#REF!</v>
      </c>
      <c r="CU4" s="108" t="e">
        <f>鶴川さるびあ会館!#REF!</f>
        <v>#REF!</v>
      </c>
      <c r="CV4" s="51" t="e">
        <f>鶴川さるびあ会館!#REF!</f>
        <v>#REF!</v>
      </c>
      <c r="CW4" s="108" t="e">
        <f>鶴川さるびあ会館!#REF!</f>
        <v>#REF!</v>
      </c>
      <c r="CX4" s="51" t="e">
        <f>鶴川さるびあ会館!#REF!</f>
        <v>#REF!</v>
      </c>
      <c r="CY4" s="108" t="e">
        <f>鶴川さるびあ会館!#REF!</f>
        <v>#REF!</v>
      </c>
      <c r="CZ4" s="51" t="e">
        <f>鶴川さるびあ会館!#REF!</f>
        <v>#REF!</v>
      </c>
      <c r="DA4" s="108" t="e">
        <f>鶴川さるびあ会館!#REF!</f>
        <v>#REF!</v>
      </c>
      <c r="DB4" s="51" t="e">
        <f>鶴川さるびあ会館!#REF!</f>
        <v>#REF!</v>
      </c>
      <c r="DC4" s="108" t="e">
        <f>鶴川さるびあ会館!#REF!</f>
        <v>#REF!</v>
      </c>
      <c r="DD4" s="51" t="e">
        <f>鶴川さるびあ会館!#REF!</f>
        <v>#REF!</v>
      </c>
    </row>
  </sheetData>
  <phoneticPr fontId="5"/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Z22"/>
  <sheetViews>
    <sheetView workbookViewId="0">
      <selection activeCell="CZ11" sqref="CZ11"/>
    </sheetView>
  </sheetViews>
  <sheetFormatPr defaultRowHeight="13.5" x14ac:dyDescent="0.15"/>
  <cols>
    <col min="4" max="4" width="15.375" customWidth="1"/>
  </cols>
  <sheetData>
    <row r="1" spans="1:26" x14ac:dyDescent="0.15">
      <c r="A1" s="3"/>
      <c r="B1" s="203" t="s">
        <v>78</v>
      </c>
      <c r="C1" s="201" t="s">
        <v>79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2"/>
    </row>
    <row r="2" spans="1:26" ht="33.75" thickBot="1" x14ac:dyDescent="0.2">
      <c r="A2" s="5" t="s">
        <v>80</v>
      </c>
      <c r="B2" s="205"/>
      <c r="C2" s="207" t="s">
        <v>81</v>
      </c>
      <c r="D2" s="208"/>
      <c r="E2" s="209"/>
      <c r="F2" s="5" t="s">
        <v>13</v>
      </c>
      <c r="G2" s="4" t="s">
        <v>82</v>
      </c>
      <c r="H2" s="4" t="s">
        <v>83</v>
      </c>
      <c r="I2" s="4" t="s">
        <v>84</v>
      </c>
      <c r="J2" s="4" t="s">
        <v>85</v>
      </c>
      <c r="K2" s="4" t="s">
        <v>86</v>
      </c>
      <c r="L2" s="4" t="s">
        <v>87</v>
      </c>
      <c r="M2" s="5" t="s">
        <v>88</v>
      </c>
      <c r="N2" s="5" t="s">
        <v>89</v>
      </c>
      <c r="O2" s="5" t="s">
        <v>90</v>
      </c>
      <c r="P2" s="5" t="s">
        <v>91</v>
      </c>
      <c r="Q2" s="5" t="s">
        <v>92</v>
      </c>
      <c r="R2" s="5" t="s">
        <v>93</v>
      </c>
      <c r="S2" s="5" t="s">
        <v>94</v>
      </c>
      <c r="T2" s="5" t="s">
        <v>95</v>
      </c>
      <c r="U2" s="5" t="s">
        <v>96</v>
      </c>
      <c r="V2" s="5" t="s">
        <v>97</v>
      </c>
      <c r="W2" s="5" t="s">
        <v>98</v>
      </c>
      <c r="X2" s="5" t="s">
        <v>99</v>
      </c>
      <c r="Y2" s="5" t="s">
        <v>100</v>
      </c>
      <c r="Z2" s="5" t="s">
        <v>101</v>
      </c>
    </row>
    <row r="3" spans="1:26" ht="13.5" customHeight="1" x14ac:dyDescent="0.15">
      <c r="A3" s="214" t="str">
        <f>鶴川さるびあ会館!E5</f>
        <v>2025年度</v>
      </c>
      <c r="B3" s="6">
        <v>1</v>
      </c>
      <c r="C3" s="217" t="s">
        <v>102</v>
      </c>
      <c r="D3" s="218"/>
      <c r="E3" s="37">
        <v>0</v>
      </c>
      <c r="F3" s="7" t="s">
        <v>103</v>
      </c>
      <c r="G3" s="8"/>
      <c r="H3" s="9"/>
      <c r="I3" s="9"/>
      <c r="J3" s="9"/>
      <c r="K3" s="9"/>
      <c r="L3" s="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1"/>
    </row>
    <row r="4" spans="1:26" ht="13.5" customHeight="1" x14ac:dyDescent="0.15">
      <c r="A4" s="215"/>
      <c r="B4" s="12">
        <v>2</v>
      </c>
      <c r="C4" s="212" t="s">
        <v>104</v>
      </c>
      <c r="D4" s="213"/>
      <c r="E4" s="36">
        <v>0</v>
      </c>
      <c r="F4" s="13" t="s">
        <v>105</v>
      </c>
      <c r="G4" s="14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</row>
    <row r="5" spans="1:26" ht="18" customHeight="1" x14ac:dyDescent="0.15">
      <c r="A5" s="215"/>
      <c r="B5" s="12">
        <v>3</v>
      </c>
      <c r="C5" s="212" t="s">
        <v>106</v>
      </c>
      <c r="D5" s="213"/>
      <c r="E5" s="36">
        <v>0</v>
      </c>
      <c r="F5" s="13" t="s">
        <v>107</v>
      </c>
      <c r="G5" s="14"/>
      <c r="H5" s="15"/>
      <c r="I5" s="15"/>
      <c r="J5" s="15"/>
      <c r="K5" s="15"/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</row>
    <row r="6" spans="1:26" ht="16.5" customHeight="1" x14ac:dyDescent="0.15">
      <c r="A6" s="215"/>
      <c r="B6" s="12">
        <v>4</v>
      </c>
      <c r="C6" s="212" t="s">
        <v>108</v>
      </c>
      <c r="D6" s="213"/>
      <c r="E6" s="36">
        <v>0</v>
      </c>
      <c r="F6" s="13" t="s">
        <v>107</v>
      </c>
      <c r="G6" s="14"/>
      <c r="H6" s="15"/>
      <c r="I6" s="15"/>
      <c r="J6" s="15"/>
      <c r="K6" s="15"/>
      <c r="L6" s="18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7"/>
    </row>
    <row r="7" spans="1:26" ht="16.5" customHeight="1" x14ac:dyDescent="0.15">
      <c r="A7" s="215"/>
      <c r="B7" s="12">
        <v>5</v>
      </c>
      <c r="C7" s="212" t="s">
        <v>109</v>
      </c>
      <c r="D7" s="213"/>
      <c r="E7" s="36">
        <v>0</v>
      </c>
      <c r="F7" s="13" t="s">
        <v>107</v>
      </c>
      <c r="G7" s="14"/>
      <c r="H7" s="15"/>
      <c r="I7" s="15"/>
      <c r="J7" s="15"/>
      <c r="K7" s="15"/>
      <c r="L7" s="18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</row>
    <row r="8" spans="1:26" ht="22.5" customHeight="1" x14ac:dyDescent="0.15">
      <c r="A8" s="215"/>
      <c r="B8" s="12">
        <v>7</v>
      </c>
      <c r="C8" s="212" t="s">
        <v>110</v>
      </c>
      <c r="D8" s="213"/>
      <c r="E8" s="48">
        <v>0</v>
      </c>
      <c r="F8" s="49" t="s">
        <v>111</v>
      </c>
      <c r="G8" s="19"/>
      <c r="H8" s="15"/>
      <c r="I8" s="15"/>
      <c r="J8" s="15"/>
      <c r="K8" s="15"/>
      <c r="L8" s="18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20"/>
    </row>
    <row r="9" spans="1:26" ht="15.75" customHeight="1" x14ac:dyDescent="0.15">
      <c r="A9" s="215"/>
      <c r="B9" s="21">
        <v>46</v>
      </c>
      <c r="C9" s="203" t="s">
        <v>112</v>
      </c>
      <c r="D9" s="198" t="s">
        <v>6</v>
      </c>
      <c r="E9" s="5" t="s">
        <v>113</v>
      </c>
      <c r="F9" s="12" t="s">
        <v>114</v>
      </c>
      <c r="G9" s="38"/>
      <c r="H9" s="45">
        <v>45</v>
      </c>
      <c r="I9" s="22">
        <v>0</v>
      </c>
      <c r="J9" s="46">
        <v>1.38E-2</v>
      </c>
      <c r="K9" s="22">
        <v>0</v>
      </c>
      <c r="L9" s="22">
        <v>0</v>
      </c>
      <c r="M9" s="42"/>
      <c r="N9" s="23">
        <v>0</v>
      </c>
      <c r="O9" s="42">
        <f>鶴川さるびあ会館!G25</f>
        <v>0</v>
      </c>
      <c r="P9" s="42">
        <f>鶴川さるびあ会館!H25</f>
        <v>0</v>
      </c>
      <c r="Q9" s="42">
        <f>鶴川さるびあ会館!I25</f>
        <v>0</v>
      </c>
      <c r="R9" s="42">
        <f>鶴川さるびあ会館!J25</f>
        <v>0</v>
      </c>
      <c r="S9" s="42">
        <f>鶴川さるびあ会館!K25</f>
        <v>0</v>
      </c>
      <c r="T9" s="42">
        <f>鶴川さるびあ会館!L25</f>
        <v>0</v>
      </c>
      <c r="U9" s="42">
        <f>鶴川さるびあ会館!M25</f>
        <v>0</v>
      </c>
      <c r="V9" s="42">
        <f>鶴川さるびあ会館!N25</f>
        <v>0</v>
      </c>
      <c r="W9" s="42">
        <f>鶴川さるびあ会館!O25</f>
        <v>0</v>
      </c>
      <c r="X9" s="42">
        <f>鶴川さるびあ会館!P25</f>
        <v>0</v>
      </c>
      <c r="Y9" s="42">
        <f>鶴川さるびあ会館!Q25</f>
        <v>0</v>
      </c>
      <c r="Z9" s="44">
        <f>鶴川さるびあ会館!R25</f>
        <v>0</v>
      </c>
    </row>
    <row r="10" spans="1:26" ht="15.75" customHeight="1" x14ac:dyDescent="0.15">
      <c r="A10" s="215"/>
      <c r="B10" s="21">
        <v>45</v>
      </c>
      <c r="C10" s="204"/>
      <c r="D10" s="200"/>
      <c r="E10" s="5" t="s">
        <v>115</v>
      </c>
      <c r="F10" s="12" t="s">
        <v>114</v>
      </c>
      <c r="G10" s="39"/>
      <c r="H10" s="45">
        <v>45</v>
      </c>
      <c r="I10" s="22">
        <v>0</v>
      </c>
      <c r="J10" s="46">
        <v>1.38E-2</v>
      </c>
      <c r="K10" s="22">
        <v>0</v>
      </c>
      <c r="L10" s="22">
        <v>0</v>
      </c>
      <c r="M10" s="42"/>
      <c r="N10" s="23">
        <v>0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4"/>
    </row>
    <row r="11" spans="1:26" ht="13.5" customHeight="1" x14ac:dyDescent="0.15">
      <c r="A11" s="215"/>
      <c r="B11" s="21">
        <v>23</v>
      </c>
      <c r="C11" s="204"/>
      <c r="D11" s="210" t="s">
        <v>122</v>
      </c>
      <c r="E11" s="211"/>
      <c r="F11" s="21" t="s">
        <v>116</v>
      </c>
      <c r="G11" s="40"/>
      <c r="H11" s="45">
        <v>50.8</v>
      </c>
      <c r="I11" s="22">
        <v>0</v>
      </c>
      <c r="J11" s="46">
        <v>1.6299999999999999E-2</v>
      </c>
      <c r="K11" s="22">
        <v>0</v>
      </c>
      <c r="L11" s="22">
        <v>0</v>
      </c>
      <c r="M11" s="42"/>
      <c r="N11" s="23">
        <v>0</v>
      </c>
      <c r="O11" s="42">
        <f>鶴川さるびあ会館!G19</f>
        <v>0</v>
      </c>
      <c r="P11" s="42">
        <f>鶴川さるびあ会館!H19</f>
        <v>0</v>
      </c>
      <c r="Q11" s="42">
        <f>鶴川さるびあ会館!I19</f>
        <v>0</v>
      </c>
      <c r="R11" s="42">
        <f>鶴川さるびあ会館!J19</f>
        <v>0</v>
      </c>
      <c r="S11" s="42">
        <f>鶴川さるびあ会館!K19</f>
        <v>0</v>
      </c>
      <c r="T11" s="42">
        <f>鶴川さるびあ会館!L19</f>
        <v>0</v>
      </c>
      <c r="U11" s="42">
        <f>鶴川さるびあ会館!M19</f>
        <v>0</v>
      </c>
      <c r="V11" s="42">
        <f>鶴川さるびあ会館!N19</f>
        <v>0</v>
      </c>
      <c r="W11" s="42">
        <f>鶴川さるびあ会館!O19</f>
        <v>0</v>
      </c>
      <c r="X11" s="42">
        <f>鶴川さるびあ会館!P19</f>
        <v>0</v>
      </c>
      <c r="Y11" s="42">
        <f>鶴川さるびあ会館!Q19</f>
        <v>0</v>
      </c>
      <c r="Z11" s="44">
        <f>鶴川さるびあ会館!R19</f>
        <v>0</v>
      </c>
    </row>
    <row r="12" spans="1:26" ht="13.5" customHeight="1" x14ac:dyDescent="0.15">
      <c r="A12" s="215"/>
      <c r="B12" s="21"/>
      <c r="C12" s="204"/>
      <c r="D12" s="210" t="s">
        <v>124</v>
      </c>
      <c r="E12" s="220"/>
      <c r="F12" s="21" t="s">
        <v>116</v>
      </c>
      <c r="G12" s="40"/>
      <c r="H12" s="45"/>
      <c r="I12" s="22"/>
      <c r="J12" s="46"/>
      <c r="K12" s="22"/>
      <c r="L12" s="22"/>
      <c r="M12" s="42"/>
      <c r="N12" s="23">
        <v>0</v>
      </c>
      <c r="O12" s="42">
        <f>鶴川さるびあ会館!G20</f>
        <v>0</v>
      </c>
      <c r="P12" s="42">
        <f>鶴川さるびあ会館!H20</f>
        <v>0</v>
      </c>
      <c r="Q12" s="42">
        <f>鶴川さるびあ会館!I20</f>
        <v>0</v>
      </c>
      <c r="R12" s="42">
        <f>鶴川さるびあ会館!J20</f>
        <v>0</v>
      </c>
      <c r="S12" s="42">
        <f>鶴川さるびあ会館!K20</f>
        <v>0</v>
      </c>
      <c r="T12" s="42">
        <f>鶴川さるびあ会館!L20</f>
        <v>0</v>
      </c>
      <c r="U12" s="42">
        <f>鶴川さるびあ会館!M20</f>
        <v>0</v>
      </c>
      <c r="V12" s="42">
        <f>鶴川さるびあ会館!N20</f>
        <v>0</v>
      </c>
      <c r="W12" s="42">
        <f>鶴川さるびあ会館!O20</f>
        <v>0</v>
      </c>
      <c r="X12" s="42">
        <f>鶴川さるびあ会館!P20</f>
        <v>0</v>
      </c>
      <c r="Y12" s="42">
        <f>鶴川さるびあ会館!Q20</f>
        <v>0</v>
      </c>
      <c r="Z12" s="44">
        <f>鶴川さるびあ会館!R20</f>
        <v>0</v>
      </c>
    </row>
    <row r="13" spans="1:26" ht="13.5" customHeight="1" x14ac:dyDescent="0.15">
      <c r="A13" s="215"/>
      <c r="B13" s="21"/>
      <c r="C13" s="204"/>
      <c r="D13" s="210" t="s">
        <v>123</v>
      </c>
      <c r="E13" s="220"/>
      <c r="F13" s="21" t="s">
        <v>116</v>
      </c>
      <c r="G13" s="40"/>
      <c r="H13" s="45"/>
      <c r="I13" s="22"/>
      <c r="J13" s="46"/>
      <c r="K13" s="22"/>
      <c r="L13" s="22"/>
      <c r="M13" s="42"/>
      <c r="N13" s="23">
        <v>0</v>
      </c>
      <c r="O13" s="42">
        <f>鶴川さるびあ会館!G21</f>
        <v>0</v>
      </c>
      <c r="P13" s="42">
        <f>鶴川さるびあ会館!H21</f>
        <v>0</v>
      </c>
      <c r="Q13" s="42">
        <f>鶴川さるびあ会館!I21</f>
        <v>0</v>
      </c>
      <c r="R13" s="42">
        <f>鶴川さるびあ会館!J21</f>
        <v>0</v>
      </c>
      <c r="S13" s="42">
        <f>鶴川さるびあ会館!K21</f>
        <v>0</v>
      </c>
      <c r="T13" s="42">
        <f>鶴川さるびあ会館!L21</f>
        <v>0</v>
      </c>
      <c r="U13" s="42">
        <f>鶴川さるびあ会館!M21</f>
        <v>0</v>
      </c>
      <c r="V13" s="42">
        <f>鶴川さるびあ会館!N21</f>
        <v>0</v>
      </c>
      <c r="W13" s="42">
        <f>鶴川さるびあ会館!O21</f>
        <v>0</v>
      </c>
      <c r="X13" s="42">
        <f>鶴川さるびあ会館!P21</f>
        <v>0</v>
      </c>
      <c r="Y13" s="42">
        <f>鶴川さるびあ会館!Q21</f>
        <v>0</v>
      </c>
      <c r="Z13" s="44">
        <f>鶴川さるびあ会館!R21</f>
        <v>0</v>
      </c>
    </row>
    <row r="14" spans="1:26" ht="13.5" customHeight="1" x14ac:dyDescent="0.15">
      <c r="A14" s="215"/>
      <c r="B14" s="21"/>
      <c r="C14" s="204"/>
      <c r="D14" s="210" t="s">
        <v>125</v>
      </c>
      <c r="E14" s="211"/>
      <c r="F14" s="21" t="s">
        <v>116</v>
      </c>
      <c r="G14" s="40"/>
      <c r="H14" s="45"/>
      <c r="I14" s="22"/>
      <c r="J14" s="46"/>
      <c r="K14" s="22"/>
      <c r="L14" s="22"/>
      <c r="M14" s="42"/>
      <c r="N14" s="23">
        <v>0</v>
      </c>
      <c r="O14" s="42">
        <f>鶴川さるびあ会館!G22</f>
        <v>0</v>
      </c>
      <c r="P14" s="42">
        <f>鶴川さるびあ会館!H22</f>
        <v>0</v>
      </c>
      <c r="Q14" s="42">
        <f>鶴川さるびあ会館!I22</f>
        <v>0</v>
      </c>
      <c r="R14" s="42">
        <f>鶴川さるびあ会館!J22</f>
        <v>0</v>
      </c>
      <c r="S14" s="42">
        <f>鶴川さるびあ会館!K22</f>
        <v>0</v>
      </c>
      <c r="T14" s="42">
        <f>鶴川さるびあ会館!L22</f>
        <v>0</v>
      </c>
      <c r="U14" s="42">
        <f>鶴川さるびあ会館!M22</f>
        <v>0</v>
      </c>
      <c r="V14" s="42">
        <f>鶴川さるびあ会館!N22</f>
        <v>0</v>
      </c>
      <c r="W14" s="42">
        <f>鶴川さるびあ会館!O22</f>
        <v>0</v>
      </c>
      <c r="X14" s="42">
        <f>鶴川さるびあ会館!P22</f>
        <v>0</v>
      </c>
      <c r="Y14" s="42">
        <f>鶴川さるびあ会館!Q22</f>
        <v>0</v>
      </c>
      <c r="Z14" s="44">
        <f>鶴川さるびあ会館!R22</f>
        <v>0</v>
      </c>
    </row>
    <row r="15" spans="1:26" ht="13.5" customHeight="1" x14ac:dyDescent="0.15">
      <c r="A15" s="215"/>
      <c r="B15" s="21">
        <v>15</v>
      </c>
      <c r="C15" s="204"/>
      <c r="D15" s="210" t="s">
        <v>126</v>
      </c>
      <c r="E15" s="211"/>
      <c r="F15" s="1" t="s">
        <v>128</v>
      </c>
      <c r="G15" s="40"/>
      <c r="H15" s="45">
        <v>36.700000000000003</v>
      </c>
      <c r="I15" s="22">
        <v>0</v>
      </c>
      <c r="J15" s="46">
        <v>1.8499999999999999E-2</v>
      </c>
      <c r="K15" s="22">
        <v>0</v>
      </c>
      <c r="L15" s="22">
        <v>0</v>
      </c>
      <c r="M15" s="42"/>
      <c r="N15" s="23">
        <v>0</v>
      </c>
      <c r="O15" s="42">
        <f>IF(鶴川さるびあ会館!$F$23=都出力!$F$15,鶴川さるびあ会館!G23,鶴川さるびあ会館!G23/0.458)</f>
        <v>0</v>
      </c>
      <c r="P15" s="42">
        <f>IF(鶴川さるびあ会館!$F$23=都出力!$F$15,鶴川さるびあ会館!H23,鶴川さるびあ会館!H23/0.458)</f>
        <v>0</v>
      </c>
      <c r="Q15" s="42">
        <f>IF(鶴川さるびあ会館!$F$23=都出力!$F$15,鶴川さるびあ会館!I23,鶴川さるびあ会館!I23/0.458)</f>
        <v>0</v>
      </c>
      <c r="R15" s="42">
        <f>IF(鶴川さるびあ会館!$F$23=都出力!$F$15,鶴川さるびあ会館!J23,鶴川さるびあ会館!J23/0.458)</f>
        <v>0</v>
      </c>
      <c r="S15" s="42">
        <f>IF(鶴川さるびあ会館!$F$23=都出力!$F$15,鶴川さるびあ会館!K23,鶴川さるびあ会館!K23/0.458)</f>
        <v>0</v>
      </c>
      <c r="T15" s="42">
        <f>IF(鶴川さるびあ会館!$F$23=都出力!$F$15,鶴川さるびあ会館!L23,鶴川さるびあ会館!L23/0.458)</f>
        <v>0</v>
      </c>
      <c r="U15" s="42">
        <f>IF(鶴川さるびあ会館!$F$23=都出力!$F$15,鶴川さるびあ会館!M23,鶴川さるびあ会館!M23/0.458)</f>
        <v>0</v>
      </c>
      <c r="V15" s="42">
        <f>IF(鶴川さるびあ会館!$F$23=都出力!$F$15,鶴川さるびあ会館!N23,鶴川さるびあ会館!N23/0.458)</f>
        <v>0</v>
      </c>
      <c r="W15" s="42">
        <f>IF(鶴川さるびあ会館!$F$23=都出力!$F$15,鶴川さるびあ会館!O23,鶴川さるびあ会館!O23/0.458)</f>
        <v>0</v>
      </c>
      <c r="X15" s="42">
        <f>IF(鶴川さるびあ会館!$F$23=都出力!$F$15,鶴川さるびあ会館!P23,鶴川さるびあ会館!P23/0.458)</f>
        <v>0</v>
      </c>
      <c r="Y15" s="42">
        <f>IF(鶴川さるびあ会館!$F$23=都出力!$F$15,鶴川さるびあ会館!Q23,鶴川さるびあ会館!Q23/0.458)</f>
        <v>0</v>
      </c>
      <c r="Z15" s="42">
        <f>IF(鶴川さるびあ会館!$F$23=都出力!$F$15,鶴川さるびあ会館!R23,鶴川さるびあ会館!R23/0.458)</f>
        <v>0</v>
      </c>
    </row>
    <row r="16" spans="1:26" ht="13.5" customHeight="1" x14ac:dyDescent="0.15">
      <c r="A16" s="215"/>
      <c r="B16" s="21" t="s">
        <v>59</v>
      </c>
      <c r="C16" s="204"/>
      <c r="D16" s="210" t="s">
        <v>127</v>
      </c>
      <c r="E16" s="211"/>
      <c r="F16" s="2" t="s">
        <v>129</v>
      </c>
      <c r="G16" s="40"/>
      <c r="H16" s="45" t="s">
        <v>59</v>
      </c>
      <c r="I16" s="22" t="s">
        <v>59</v>
      </c>
      <c r="J16" s="46" t="s">
        <v>59</v>
      </c>
      <c r="K16" s="22" t="s">
        <v>59</v>
      </c>
      <c r="L16" s="22">
        <v>0</v>
      </c>
      <c r="M16" s="42"/>
      <c r="N16" s="23">
        <v>0</v>
      </c>
      <c r="O16" s="42">
        <f>鶴川さるびあ会館!G24</f>
        <v>0</v>
      </c>
      <c r="P16" s="42">
        <f>鶴川さるびあ会館!H24</f>
        <v>0</v>
      </c>
      <c r="Q16" s="42">
        <f>鶴川さるびあ会館!I24</f>
        <v>0</v>
      </c>
      <c r="R16" s="42">
        <f>鶴川さるびあ会館!J24</f>
        <v>0</v>
      </c>
      <c r="S16" s="42">
        <f>鶴川さるびあ会館!K24</f>
        <v>0</v>
      </c>
      <c r="T16" s="42">
        <f>鶴川さるびあ会館!L24</f>
        <v>0</v>
      </c>
      <c r="U16" s="42">
        <f>鶴川さるびあ会館!M24</f>
        <v>0</v>
      </c>
      <c r="V16" s="42">
        <f>鶴川さるびあ会館!N24</f>
        <v>0</v>
      </c>
      <c r="W16" s="42">
        <f>鶴川さるびあ会館!O24</f>
        <v>0</v>
      </c>
      <c r="X16" s="42">
        <f>鶴川さるびあ会館!P24</f>
        <v>0</v>
      </c>
      <c r="Y16" s="42">
        <f>鶴川さるびあ会館!Q24</f>
        <v>0</v>
      </c>
      <c r="Z16" s="44">
        <f>鶴川さるびあ会館!R24</f>
        <v>0</v>
      </c>
    </row>
    <row r="17" spans="1:26" ht="40.5" x14ac:dyDescent="0.15">
      <c r="A17" s="215"/>
      <c r="B17" s="21">
        <v>71</v>
      </c>
      <c r="C17" s="198" t="s">
        <v>117</v>
      </c>
      <c r="D17" s="203" t="s">
        <v>118</v>
      </c>
      <c r="E17" s="24" t="s">
        <v>74</v>
      </c>
      <c r="F17" s="12" t="s">
        <v>119</v>
      </c>
      <c r="G17" s="40"/>
      <c r="H17" s="45">
        <v>9.9700000000000006</v>
      </c>
      <c r="I17" s="22">
        <v>0</v>
      </c>
      <c r="J17" s="46">
        <v>0.38200000000000001</v>
      </c>
      <c r="K17" s="22">
        <v>0</v>
      </c>
      <c r="L17" s="22">
        <v>0</v>
      </c>
      <c r="M17" s="42"/>
      <c r="N17" s="23">
        <v>0</v>
      </c>
      <c r="O17" s="42">
        <f>鶴川さるびあ会館!G11</f>
        <v>0</v>
      </c>
      <c r="P17" s="42">
        <f>鶴川さるびあ会館!H11</f>
        <v>0</v>
      </c>
      <c r="Q17" s="42">
        <f>鶴川さるびあ会館!I11</f>
        <v>0</v>
      </c>
      <c r="R17" s="42">
        <f>鶴川さるびあ会館!J11</f>
        <v>0</v>
      </c>
      <c r="S17" s="42">
        <f>鶴川さるびあ会館!K11</f>
        <v>0</v>
      </c>
      <c r="T17" s="42">
        <f>鶴川さるびあ会館!L11</f>
        <v>0</v>
      </c>
      <c r="U17" s="42">
        <f>鶴川さるびあ会館!M11</f>
        <v>0</v>
      </c>
      <c r="V17" s="42">
        <f>鶴川さるびあ会館!N11</f>
        <v>0</v>
      </c>
      <c r="W17" s="42">
        <f>鶴川さるびあ会館!O11</f>
        <v>0</v>
      </c>
      <c r="X17" s="42">
        <f>鶴川さるびあ会館!P11</f>
        <v>0</v>
      </c>
      <c r="Y17" s="42">
        <f>鶴川さるびあ会館!Q11</f>
        <v>0</v>
      </c>
      <c r="Z17" s="44">
        <f>鶴川さるびあ会館!R11</f>
        <v>0</v>
      </c>
    </row>
    <row r="18" spans="1:26" ht="40.5" x14ac:dyDescent="0.15">
      <c r="A18" s="215"/>
      <c r="B18" s="21">
        <v>72</v>
      </c>
      <c r="C18" s="199"/>
      <c r="D18" s="219"/>
      <c r="E18" s="24" t="s">
        <v>75</v>
      </c>
      <c r="F18" s="12" t="s">
        <v>119</v>
      </c>
      <c r="G18" s="40"/>
      <c r="H18" s="45">
        <v>9.2799999999999994</v>
      </c>
      <c r="I18" s="22">
        <v>0</v>
      </c>
      <c r="J18" s="46">
        <v>0.38200000000000001</v>
      </c>
      <c r="K18" s="22">
        <v>0</v>
      </c>
      <c r="L18" s="22">
        <v>0</v>
      </c>
      <c r="M18" s="42"/>
      <c r="N18" s="23">
        <v>0</v>
      </c>
      <c r="O18" s="42">
        <f>鶴川さるびあ会館!G12</f>
        <v>0</v>
      </c>
      <c r="P18" s="42">
        <f>鶴川さるびあ会館!H12</f>
        <v>0</v>
      </c>
      <c r="Q18" s="42">
        <f>鶴川さるびあ会館!I12</f>
        <v>0</v>
      </c>
      <c r="R18" s="42">
        <f>鶴川さるびあ会館!J12</f>
        <v>0</v>
      </c>
      <c r="S18" s="42">
        <f>鶴川さるびあ会館!K12</f>
        <v>0</v>
      </c>
      <c r="T18" s="42">
        <f>鶴川さるびあ会館!L12</f>
        <v>0</v>
      </c>
      <c r="U18" s="42">
        <f>鶴川さるびあ会館!M12</f>
        <v>0</v>
      </c>
      <c r="V18" s="42">
        <f>鶴川さるびあ会館!N12</f>
        <v>0</v>
      </c>
      <c r="W18" s="42">
        <f>鶴川さるびあ会館!O12</f>
        <v>0</v>
      </c>
      <c r="X18" s="42">
        <f>鶴川さるびあ会館!P12</f>
        <v>0</v>
      </c>
      <c r="Y18" s="42">
        <f>鶴川さるびあ会館!Q12</f>
        <v>0</v>
      </c>
      <c r="Z18" s="44">
        <f>鶴川さるびあ会館!R12</f>
        <v>0</v>
      </c>
    </row>
    <row r="19" spans="1:26" ht="13.5" customHeight="1" x14ac:dyDescent="0.15">
      <c r="A19" s="215"/>
      <c r="B19" s="21">
        <v>74</v>
      </c>
      <c r="C19" s="200"/>
      <c r="D19" s="201" t="s">
        <v>120</v>
      </c>
      <c r="E19" s="202"/>
      <c r="F19" s="12" t="s">
        <v>119</v>
      </c>
      <c r="G19" s="40"/>
      <c r="H19" s="45">
        <v>9.76</v>
      </c>
      <c r="I19" s="22">
        <v>0</v>
      </c>
      <c r="J19" s="46">
        <v>0.38200000000000001</v>
      </c>
      <c r="K19" s="22">
        <v>0</v>
      </c>
      <c r="L19" s="22">
        <v>0</v>
      </c>
      <c r="M19" s="42"/>
      <c r="N19" s="23">
        <v>0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4"/>
    </row>
    <row r="20" spans="1:26" ht="13.5" customHeight="1" x14ac:dyDescent="0.15">
      <c r="A20" s="215"/>
      <c r="B20" s="12">
        <v>6</v>
      </c>
      <c r="C20" s="201" t="s">
        <v>121</v>
      </c>
      <c r="D20" s="206"/>
      <c r="E20" s="202"/>
      <c r="F20" s="12" t="s">
        <v>119</v>
      </c>
      <c r="G20" s="25"/>
      <c r="H20" s="45">
        <v>9.76</v>
      </c>
      <c r="I20" s="22">
        <v>0</v>
      </c>
      <c r="J20" s="46">
        <v>0.38200000000000001</v>
      </c>
      <c r="K20" s="22">
        <v>0</v>
      </c>
      <c r="L20" s="22">
        <v>0</v>
      </c>
      <c r="M20" s="42"/>
      <c r="N20" s="26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8"/>
    </row>
    <row r="21" spans="1:26" ht="15.75" customHeight="1" x14ac:dyDescent="0.15">
      <c r="A21" s="215"/>
      <c r="B21" s="21">
        <v>81</v>
      </c>
      <c r="C21" s="198" t="s">
        <v>63</v>
      </c>
      <c r="D21" s="201" t="s">
        <v>76</v>
      </c>
      <c r="E21" s="202"/>
      <c r="F21" s="12" t="s">
        <v>114</v>
      </c>
      <c r="G21" s="40"/>
      <c r="H21" s="29"/>
      <c r="I21" s="30"/>
      <c r="J21" s="46">
        <v>0.2</v>
      </c>
      <c r="K21" s="22">
        <v>0</v>
      </c>
      <c r="L21" s="22">
        <v>0</v>
      </c>
      <c r="M21" s="42"/>
      <c r="N21" s="23">
        <v>0</v>
      </c>
      <c r="O21" s="42">
        <f>鶴川さるびあ会館!G17</f>
        <v>0</v>
      </c>
      <c r="P21" s="42">
        <f>鶴川さるびあ会館!H17</f>
        <v>0</v>
      </c>
      <c r="Q21" s="42">
        <f>鶴川さるびあ会館!I17</f>
        <v>0</v>
      </c>
      <c r="R21" s="42">
        <f>鶴川さるびあ会館!J17</f>
        <v>0</v>
      </c>
      <c r="S21" s="42">
        <f>鶴川さるびあ会館!K17</f>
        <v>0</v>
      </c>
      <c r="T21" s="42">
        <f>鶴川さるびあ会館!L17</f>
        <v>0</v>
      </c>
      <c r="U21" s="42">
        <f>鶴川さるびあ会館!M17</f>
        <v>0</v>
      </c>
      <c r="V21" s="42">
        <f>鶴川さるびあ会館!N17</f>
        <v>0</v>
      </c>
      <c r="W21" s="42">
        <f>鶴川さるびあ会館!O17</f>
        <v>0</v>
      </c>
      <c r="X21" s="42">
        <f>鶴川さるびあ会館!P17</f>
        <v>0</v>
      </c>
      <c r="Y21" s="42">
        <f>鶴川さるびあ会館!Q17</f>
        <v>0</v>
      </c>
      <c r="Z21" s="44">
        <f>鶴川さるびあ会館!R17</f>
        <v>0</v>
      </c>
    </row>
    <row r="22" spans="1:26" ht="16.5" customHeight="1" thickBot="1" x14ac:dyDescent="0.2">
      <c r="A22" s="216"/>
      <c r="B22" s="31">
        <v>82</v>
      </c>
      <c r="C22" s="223"/>
      <c r="D22" s="221" t="s">
        <v>77</v>
      </c>
      <c r="E22" s="222"/>
      <c r="F22" s="32" t="s">
        <v>114</v>
      </c>
      <c r="G22" s="41"/>
      <c r="H22" s="33"/>
      <c r="I22" s="34"/>
      <c r="J22" s="47">
        <v>0.45</v>
      </c>
      <c r="K22" s="35">
        <v>0</v>
      </c>
      <c r="L22" s="35">
        <v>0</v>
      </c>
      <c r="M22" s="43"/>
      <c r="N22" s="35">
        <v>0</v>
      </c>
      <c r="O22" s="43">
        <f>IF(鶴川さるびあ会館!$E$18="上水道と使用量が同じ",O21,鶴川さるびあ会館!G18)</f>
        <v>0</v>
      </c>
      <c r="P22" s="43">
        <f>IF(鶴川さるびあ会館!$E$18="上水道と使用量が同じ",P21,鶴川さるびあ会館!H18)</f>
        <v>0</v>
      </c>
      <c r="Q22" s="43">
        <f>IF(鶴川さるびあ会館!$E$18="上水道と使用量が同じ",Q21,鶴川さるびあ会館!I18)</f>
        <v>0</v>
      </c>
      <c r="R22" s="43">
        <f>IF(鶴川さるびあ会館!$E$18="上水道と使用量が同じ",R21,鶴川さるびあ会館!J18)</f>
        <v>0</v>
      </c>
      <c r="S22" s="43">
        <f>IF(鶴川さるびあ会館!$E$18="上水道と使用量が同じ",S21,鶴川さるびあ会館!K18)</f>
        <v>0</v>
      </c>
      <c r="T22" s="43">
        <f>IF(鶴川さるびあ会館!$E$18="上水道と使用量が同じ",T21,鶴川さるびあ会館!L18)</f>
        <v>0</v>
      </c>
      <c r="U22" s="43">
        <f>IF(鶴川さるびあ会館!$E$18="上水道と使用量が同じ",U21,鶴川さるびあ会館!M18)</f>
        <v>0</v>
      </c>
      <c r="V22" s="43">
        <f>IF(鶴川さるびあ会館!$E$18="上水道と使用量が同じ",V21,鶴川さるびあ会館!N18)</f>
        <v>0</v>
      </c>
      <c r="W22" s="43">
        <f>IF(鶴川さるびあ会館!$E$18="上水道と使用量が同じ",W21,鶴川さるびあ会館!O18)</f>
        <v>0</v>
      </c>
      <c r="X22" s="43">
        <f>IF(鶴川さるびあ会館!$E$18="上水道と使用量が同じ",X21,鶴川さるびあ会館!P18)</f>
        <v>0</v>
      </c>
      <c r="Y22" s="43">
        <f>IF(鶴川さるびあ会館!$E$18="上水道と使用量が同じ",Y21,鶴川さるびあ会館!Q18)</f>
        <v>0</v>
      </c>
      <c r="Z22" s="43">
        <f>IF(鶴川さるびあ会館!$E$18="上水道と使用量が同じ",Z21,鶴川さるびあ会館!R18)</f>
        <v>0</v>
      </c>
    </row>
  </sheetData>
  <mergeCells count="25">
    <mergeCell ref="A3:A22"/>
    <mergeCell ref="C3:D3"/>
    <mergeCell ref="D17:D18"/>
    <mergeCell ref="D19:E19"/>
    <mergeCell ref="D12:E12"/>
    <mergeCell ref="D13:E13"/>
    <mergeCell ref="D14:E14"/>
    <mergeCell ref="C6:D6"/>
    <mergeCell ref="D11:E11"/>
    <mergeCell ref="D15:E15"/>
    <mergeCell ref="C4:D4"/>
    <mergeCell ref="C5:D5"/>
    <mergeCell ref="C20:E20"/>
    <mergeCell ref="D22:E22"/>
    <mergeCell ref="C21:C22"/>
    <mergeCell ref="C7:D7"/>
    <mergeCell ref="C17:C19"/>
    <mergeCell ref="D21:E21"/>
    <mergeCell ref="C9:C16"/>
    <mergeCell ref="B1:B2"/>
    <mergeCell ref="C1:Z1"/>
    <mergeCell ref="C2:E2"/>
    <mergeCell ref="D16:E16"/>
    <mergeCell ref="D9:D10"/>
    <mergeCell ref="C8:D8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鶴川さるびあ会館</vt:lpstr>
      <vt:lpstr>山崎団地集会所</vt:lpstr>
      <vt:lpstr>コミニティセンター忠生</vt:lpstr>
      <vt:lpstr>原町田六丁目若葉会館</vt:lpstr>
      <vt:lpstr>さかいがわ会館</vt:lpstr>
      <vt:lpstr>出力用</vt:lpstr>
      <vt:lpstr>都出力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2025-10-17T06:46:23Z</dcterms:created>
  <dcterms:modified xsi:type="dcterms:W3CDTF">2025-10-19T23:44:27Z</dcterms:modified>
</cp:coreProperties>
</file>