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xmii-oaf1\Users$\06883\デスクトップ\HP完成\"/>
    </mc:Choice>
  </mc:AlternateContent>
  <bookViews>
    <workbookView xWindow="0" yWindow="0" windowWidth="19200" windowHeight="11070"/>
  </bookViews>
  <sheets>
    <sheet name="軽減調書総括表" sheetId="5" r:id="rId1"/>
    <sheet name="補助金実績報告額算出表" sheetId="12" r:id="rId2"/>
    <sheet name="計算シート" sheetId="8" state="hidden" r:id="rId3"/>
    <sheet name="テーブル" sheetId="13" state="hidden" r:id="rId4"/>
  </sheets>
  <externalReferences>
    <externalReference r:id="rId5"/>
    <externalReference r:id="rId6"/>
  </externalReferences>
  <definedNames>
    <definedName name="サービス種類テーブル">テーブル!$A$2:$A$5</definedName>
    <definedName name="介護費負担_軽減額_合計">補助金実績報告額算出表!$K$32</definedName>
    <definedName name="介護費負担１割相当額">補助金実績報告額算出表!$M$20</definedName>
    <definedName name="介護費負担１分相当額">補助金実績報告額算出表!$G$20</definedName>
    <definedName name="居住費_軽減額_合計">補助金実績報告額算出表!$K$54</definedName>
    <definedName name="居住費１割相当額">補助金実績報告額算出表!$AW$20</definedName>
    <definedName name="居住費１分相当額">補助金実績報告額算出表!$AQ$20</definedName>
    <definedName name="事業者名_社会福祉法人">[1]事業者名テーブル!$A$2:$A$15</definedName>
    <definedName name="事業所一覧">[2]事業所一覧!$A$2:$D$531</definedName>
    <definedName name="食費_軽減額_合計">補助金実績報告額算出表!$K$43</definedName>
    <definedName name="食費１割負担相当額">補助金実績報告額算出表!$AE$20</definedName>
    <definedName name="食費１分負担相当額">補助金実績報告額算出表!$Y$20</definedName>
    <definedName name="生活保護判定テーブル">テーブル!$A$2:$B$5</definedName>
  </definedNames>
  <calcPr calcId="152511"/>
</workbook>
</file>

<file path=xl/calcChain.xml><?xml version="1.0" encoding="utf-8"?>
<calcChain xmlns="http://schemas.openxmlformats.org/spreadsheetml/2006/main">
  <c r="V27" i="5" l="1"/>
  <c r="AI4" i="12" l="1"/>
  <c r="G6" i="12"/>
  <c r="AQ13" i="12" s="1"/>
  <c r="S20" i="12" s="1"/>
  <c r="BO51" i="5"/>
  <c r="BJ51" i="5"/>
  <c r="BE51" i="5"/>
  <c r="AZ51" i="5"/>
  <c r="AU51" i="5"/>
  <c r="AP51" i="5"/>
  <c r="AK51" i="5"/>
  <c r="AF51" i="5"/>
  <c r="AA51" i="5"/>
  <c r="V51" i="5"/>
  <c r="Q51" i="5"/>
  <c r="L51" i="5"/>
  <c r="E48" i="5"/>
  <c r="BT48" i="5" s="1"/>
  <c r="K52" i="12" s="1"/>
  <c r="E45" i="5"/>
  <c r="BT45" i="5" s="1"/>
  <c r="K50" i="12" s="1"/>
  <c r="BT42" i="5"/>
  <c r="K48" i="12"/>
  <c r="BO39" i="5"/>
  <c r="BJ39" i="5"/>
  <c r="BE39" i="5"/>
  <c r="AZ39" i="5"/>
  <c r="AU39" i="5"/>
  <c r="AP39" i="5"/>
  <c r="AK39" i="5"/>
  <c r="AF39" i="5"/>
  <c r="AA39" i="5"/>
  <c r="V39" i="5"/>
  <c r="Q39" i="5"/>
  <c r="Q54" i="5" s="1"/>
  <c r="L39" i="5"/>
  <c r="E36" i="5"/>
  <c r="BT36" i="5" s="1"/>
  <c r="K41" i="12" s="1"/>
  <c r="E33" i="5"/>
  <c r="BT33" i="5" s="1"/>
  <c r="K39" i="12" s="1"/>
  <c r="BT30" i="5"/>
  <c r="K37" i="12" s="1"/>
  <c r="BO27" i="5"/>
  <c r="BJ27" i="5"/>
  <c r="BE27" i="5"/>
  <c r="BE54" i="5" s="1"/>
  <c r="AZ27" i="5"/>
  <c r="AZ54" i="5" s="1"/>
  <c r="AU27" i="5"/>
  <c r="AP27" i="5"/>
  <c r="AK27" i="5"/>
  <c r="AF27" i="5"/>
  <c r="AF54" i="5" s="1"/>
  <c r="AA27" i="5"/>
  <c r="Q27" i="5"/>
  <c r="L27" i="5"/>
  <c r="BT24" i="5"/>
  <c r="K30" i="12" s="1"/>
  <c r="K63" i="12" s="1"/>
  <c r="BT21" i="5"/>
  <c r="K28" i="12" s="1"/>
  <c r="BT18" i="5"/>
  <c r="K26" i="12" s="1"/>
  <c r="A11" i="8"/>
  <c r="A37" i="8" s="1"/>
  <c r="A9" i="8"/>
  <c r="A74" i="8" s="1"/>
  <c r="A30" i="12"/>
  <c r="A52" i="12" s="1"/>
  <c r="A28" i="12"/>
  <c r="A39" i="12" s="1"/>
  <c r="V54" i="5"/>
  <c r="G4" i="12"/>
  <c r="A76" i="8"/>
  <c r="A22" i="8"/>
  <c r="A24" i="8"/>
  <c r="A63" i="8"/>
  <c r="A50" i="8"/>
  <c r="AP54" i="5" l="1"/>
  <c r="BJ54" i="5"/>
  <c r="AU54" i="5"/>
  <c r="BO54" i="5"/>
  <c r="L54" i="5"/>
  <c r="AA54" i="5"/>
  <c r="AK54" i="5"/>
  <c r="BT51" i="5"/>
  <c r="BT39" i="5"/>
  <c r="BT27" i="5"/>
  <c r="A61" i="8"/>
  <c r="AW13" i="12"/>
  <c r="AK20" i="12" s="1"/>
  <c r="AW20" i="12" s="1"/>
  <c r="AK13" i="12"/>
  <c r="A20" i="12" s="1"/>
  <c r="G20" i="12" s="1"/>
  <c r="A50" i="12"/>
  <c r="K59" i="12"/>
  <c r="K43" i="12"/>
  <c r="A61" i="12"/>
  <c r="AE20" i="12"/>
  <c r="Y20" i="12"/>
  <c r="A63" i="12"/>
  <c r="K54" i="12"/>
  <c r="A41" i="12"/>
  <c r="K32" i="12"/>
  <c r="A48" i="8"/>
  <c r="K61" i="12"/>
  <c r="A35" i="8"/>
  <c r="BT54" i="5" l="1"/>
  <c r="M20" i="12"/>
  <c r="K65" i="12"/>
  <c r="AQ20" i="12"/>
  <c r="I55" i="8" s="1"/>
  <c r="P59" i="8" s="1"/>
  <c r="I29" i="8"/>
  <c r="I35" i="8" s="1"/>
  <c r="I42" i="8"/>
  <c r="P48" i="8" s="1"/>
  <c r="I16" i="8"/>
  <c r="I20" i="8" s="1"/>
  <c r="I3" i="8"/>
  <c r="P7" i="8" s="1"/>
  <c r="I68" i="8" l="1"/>
  <c r="P72" i="8" s="1"/>
  <c r="I37" i="8"/>
  <c r="I63" i="8"/>
  <c r="P33" i="8"/>
  <c r="P35" i="8"/>
  <c r="Z35" i="8" s="1"/>
  <c r="I33" i="8"/>
  <c r="P61" i="8"/>
  <c r="P63" i="8"/>
  <c r="I61" i="8"/>
  <c r="P37" i="8"/>
  <c r="I50" i="8"/>
  <c r="I11" i="8"/>
  <c r="P9" i="8"/>
  <c r="P24" i="8"/>
  <c r="I7" i="8"/>
  <c r="Z7" i="8" s="1"/>
  <c r="P50" i="8"/>
  <c r="I48" i="8"/>
  <c r="Z48" i="8" s="1"/>
  <c r="I46" i="8"/>
  <c r="P46" i="8"/>
  <c r="I59" i="8"/>
  <c r="Z59" i="8" s="1"/>
  <c r="I24" i="8"/>
  <c r="P22" i="8"/>
  <c r="P20" i="8"/>
  <c r="I22" i="8"/>
  <c r="I9" i="8"/>
  <c r="P11" i="8"/>
  <c r="P76" i="8" l="1"/>
  <c r="I76" i="8"/>
  <c r="I72" i="8"/>
  <c r="Z72" i="8" s="1"/>
  <c r="I74" i="8"/>
  <c r="Z37" i="8"/>
  <c r="P74" i="8"/>
  <c r="Z22" i="8"/>
  <c r="P55" i="8"/>
  <c r="Z55" i="8" s="1"/>
  <c r="Z63" i="8"/>
  <c r="P42" i="8"/>
  <c r="Z42" i="8" s="1"/>
  <c r="Z61" i="8"/>
  <c r="AI59" i="8" s="1"/>
  <c r="Z50" i="8"/>
  <c r="P29" i="8"/>
  <c r="Z29" i="8" s="1"/>
  <c r="Z33" i="8"/>
  <c r="P16" i="8"/>
  <c r="Z16" i="8" s="1"/>
  <c r="Z46" i="8"/>
  <c r="Z11" i="8"/>
  <c r="Z20" i="8"/>
  <c r="Z9" i="8"/>
  <c r="Z24" i="8"/>
  <c r="P3" i="8"/>
  <c r="Z3" i="8" s="1"/>
  <c r="AI37" i="8" l="1"/>
  <c r="AS37" i="8" s="1"/>
  <c r="BB37" i="8" s="1"/>
  <c r="V41" i="12" s="1"/>
  <c r="Z76" i="8"/>
  <c r="P68" i="8"/>
  <c r="Z68" i="8" s="1"/>
  <c r="AI7" i="8"/>
  <c r="AS7" i="8" s="1"/>
  <c r="BB7" i="8" s="1"/>
  <c r="V26" i="12" s="1"/>
  <c r="AI61" i="8"/>
  <c r="AS61" i="8" s="1"/>
  <c r="BB61" i="8" s="1"/>
  <c r="V50" i="12" s="1"/>
  <c r="Z74" i="8"/>
  <c r="AI76" i="8" s="1"/>
  <c r="AI24" i="8"/>
  <c r="AS24" i="8" s="1"/>
  <c r="BB24" i="8" s="1"/>
  <c r="AG30" i="12" s="1"/>
  <c r="AI63" i="8"/>
  <c r="AS63" i="8" s="1"/>
  <c r="BB63" i="8" s="1"/>
  <c r="V52" i="12" s="1"/>
  <c r="AS59" i="8"/>
  <c r="BB59" i="8" s="1"/>
  <c r="V48" i="12" s="1"/>
  <c r="AI11" i="8"/>
  <c r="AS11" i="8" s="1"/>
  <c r="BB11" i="8" s="1"/>
  <c r="V30" i="12" s="1"/>
  <c r="AI50" i="8"/>
  <c r="AS50" i="8" s="1"/>
  <c r="BB50" i="8" s="1"/>
  <c r="AG41" i="12" s="1"/>
  <c r="AI22" i="8"/>
  <c r="AS22" i="8" s="1"/>
  <c r="BB22" i="8" s="1"/>
  <c r="AG28" i="12" s="1"/>
  <c r="AI9" i="8"/>
  <c r="AS9" i="8" s="1"/>
  <c r="BB9" i="8" s="1"/>
  <c r="V28" i="12" s="1"/>
  <c r="AI33" i="8"/>
  <c r="AS33" i="8" s="1"/>
  <c r="BB33" i="8" s="1"/>
  <c r="V37" i="12" s="1"/>
  <c r="AR37" i="12" s="1"/>
  <c r="AI35" i="8"/>
  <c r="AS35" i="8" s="1"/>
  <c r="BB35" i="8" s="1"/>
  <c r="V39" i="12" s="1"/>
  <c r="AI48" i="8"/>
  <c r="AS48" i="8" s="1"/>
  <c r="BB48" i="8" s="1"/>
  <c r="AG39" i="12" s="1"/>
  <c r="AI46" i="8"/>
  <c r="AS46" i="8" s="1"/>
  <c r="BB46" i="8" s="1"/>
  <c r="AG37" i="12" s="1"/>
  <c r="AI20" i="8"/>
  <c r="AS20" i="8" s="1"/>
  <c r="BB20" i="8" s="1"/>
  <c r="AG26" i="12" s="1"/>
  <c r="AR39" i="12" l="1"/>
  <c r="AR26" i="12"/>
  <c r="AR41" i="12"/>
  <c r="AR43" i="12" s="1"/>
  <c r="AS76" i="8"/>
  <c r="BB76" i="8" s="1"/>
  <c r="AG52" i="12" s="1"/>
  <c r="AG63" i="12" s="1"/>
  <c r="AI72" i="8"/>
  <c r="AS72" i="8" s="1"/>
  <c r="BB72" i="8" s="1"/>
  <c r="AG48" i="12" s="1"/>
  <c r="AI74" i="8"/>
  <c r="AS74" i="8" s="1"/>
  <c r="BB74" i="8" s="1"/>
  <c r="AG50" i="12" s="1"/>
  <c r="AG61" i="12" s="1"/>
  <c r="AR28" i="12"/>
  <c r="AR30" i="12"/>
  <c r="V61" i="12"/>
  <c r="V54" i="12"/>
  <c r="V59" i="12"/>
  <c r="A71" i="12" s="1"/>
  <c r="K71" i="12" s="1"/>
  <c r="V63" i="12"/>
  <c r="AG43" i="12"/>
  <c r="V43" i="12"/>
  <c r="V32" i="12"/>
  <c r="AG32" i="12"/>
  <c r="AR32" i="12" l="1"/>
  <c r="AR52" i="12"/>
  <c r="AR63" i="12" s="1"/>
  <c r="AR50" i="12"/>
  <c r="AR61" i="12"/>
  <c r="AG54" i="12"/>
  <c r="AR48" i="12"/>
  <c r="AG59" i="12"/>
  <c r="R71" i="12" s="1"/>
  <c r="AB71" i="12" s="1"/>
  <c r="V65" i="12"/>
  <c r="AG65" i="12" l="1"/>
  <c r="AR54" i="12"/>
  <c r="AR59" i="12"/>
  <c r="AR65" i="12" l="1"/>
  <c r="AK71" i="12"/>
  <c r="AT71" i="12" s="1"/>
</calcChain>
</file>

<file path=xl/sharedStrings.xml><?xml version="1.0" encoding="utf-8"?>
<sst xmlns="http://schemas.openxmlformats.org/spreadsheetml/2006/main" count="190" uniqueCount="90">
  <si>
    <t>介護福祉施設サービス</t>
    <rPh sb="0" eb="2">
      <t>カイゴ</t>
    </rPh>
    <rPh sb="2" eb="4">
      <t>フクシ</t>
    </rPh>
    <rPh sb="4" eb="6">
      <t>シセツ</t>
    </rPh>
    <phoneticPr fontId="1"/>
  </si>
  <si>
    <t>区市町村名</t>
    <rPh sb="0" eb="1">
      <t>ク</t>
    </rPh>
    <rPh sb="1" eb="4">
      <t>シチョウソン</t>
    </rPh>
    <rPh sb="4" eb="5">
      <t>メイ</t>
    </rPh>
    <phoneticPr fontId="1"/>
  </si>
  <si>
    <t>町田市</t>
    <rPh sb="0" eb="3">
      <t>マチダシ</t>
    </rPh>
    <phoneticPr fontId="1"/>
  </si>
  <si>
    <t>１％までの額</t>
    <rPh sb="5" eb="6">
      <t>ガク</t>
    </rPh>
    <phoneticPr fontId="1"/>
  </si>
  <si>
    <t>補助率</t>
    <rPh sb="0" eb="3">
      <t>ホジョリツ</t>
    </rPh>
    <phoneticPr fontId="1"/>
  </si>
  <si>
    <t>１％から１０％までの額</t>
    <rPh sb="10" eb="11">
      <t>ガク</t>
    </rPh>
    <phoneticPr fontId="1"/>
  </si>
  <si>
    <t>補助額合計</t>
    <rPh sb="0" eb="2">
      <t>ホジョ</t>
    </rPh>
    <rPh sb="2" eb="3">
      <t>ガク</t>
    </rPh>
    <rPh sb="3" eb="5">
      <t>ゴウケイ</t>
    </rPh>
    <phoneticPr fontId="1"/>
  </si>
  <si>
    <t>（１）介護費負担</t>
    <rPh sb="3" eb="5">
      <t>カイゴ</t>
    </rPh>
    <rPh sb="5" eb="6">
      <t>ヒ</t>
    </rPh>
    <rPh sb="6" eb="8">
      <t>フタン</t>
    </rPh>
    <phoneticPr fontId="1"/>
  </si>
  <si>
    <t>１％相当額</t>
    <rPh sb="2" eb="4">
      <t>ソウトウ</t>
    </rPh>
    <rPh sb="4" eb="5">
      <t>ガク</t>
    </rPh>
    <phoneticPr fontId="1"/>
  </si>
  <si>
    <t>合計</t>
    <rPh sb="0" eb="2">
      <t>ゴウケイ</t>
    </rPh>
    <phoneticPr fontId="1"/>
  </si>
  <si>
    <t>（４）合計</t>
    <rPh sb="3" eb="5">
      <t>ゴウケイ</t>
    </rPh>
    <phoneticPr fontId="1"/>
  </si>
  <si>
    <t>事業所名:</t>
    <rPh sb="0" eb="3">
      <t>ジギョウショ</t>
    </rPh>
    <rPh sb="3" eb="4">
      <t>メイ</t>
    </rPh>
    <phoneticPr fontId="1"/>
  </si>
  <si>
    <t>事業者名:</t>
    <rPh sb="0" eb="3">
      <t>ジギョウシャ</t>
    </rPh>
    <rPh sb="3" eb="4">
      <t>メイ</t>
    </rPh>
    <phoneticPr fontId="1"/>
  </si>
  <si>
    <t>サービス名:</t>
    <rPh sb="4" eb="5">
      <t>メイ</t>
    </rPh>
    <phoneticPr fontId="1"/>
  </si>
  <si>
    <t>費目</t>
    <rPh sb="0" eb="2">
      <t>ヒモク</t>
    </rPh>
    <phoneticPr fontId="1"/>
  </si>
  <si>
    <t>区市町村名</t>
    <rPh sb="0" eb="1">
      <t>ク</t>
    </rPh>
    <rPh sb="1" eb="4">
      <t>シチョウソン</t>
    </rPh>
    <rPh sb="4" eb="5">
      <t>メイ</t>
    </rPh>
    <phoneticPr fontId="1"/>
  </si>
  <si>
    <t>合計</t>
    <rPh sb="0" eb="2">
      <t>ゴウケイ</t>
    </rPh>
    <phoneticPr fontId="1"/>
  </si>
  <si>
    <t>４月</t>
    <rPh sb="1" eb="2">
      <t>ガツ</t>
    </rPh>
    <phoneticPr fontId="1"/>
  </si>
  <si>
    <t>５月</t>
  </si>
  <si>
    <t>７月</t>
  </si>
  <si>
    <t>８月</t>
  </si>
  <si>
    <t>９月</t>
  </si>
  <si>
    <t>１０月</t>
  </si>
  <si>
    <t>１１月</t>
  </si>
  <si>
    <t>１２月</t>
  </si>
  <si>
    <t>１月</t>
  </si>
  <si>
    <t>（単位：円）</t>
    <rPh sb="1" eb="3">
      <t>タンイ</t>
    </rPh>
    <rPh sb="4" eb="5">
      <t>エン</t>
    </rPh>
    <phoneticPr fontId="1"/>
  </si>
  <si>
    <t>介護費負担</t>
    <rPh sb="0" eb="2">
      <t>カイゴ</t>
    </rPh>
    <rPh sb="2" eb="3">
      <t>ヒ</t>
    </rPh>
    <rPh sb="3" eb="5">
      <t>フタン</t>
    </rPh>
    <phoneticPr fontId="1"/>
  </si>
  <si>
    <t>負担</t>
    <rPh sb="0" eb="2">
      <t>フタン</t>
    </rPh>
    <phoneticPr fontId="1"/>
  </si>
  <si>
    <t>居住費</t>
    <rPh sb="0" eb="2">
      <t>キョジュウ</t>
    </rPh>
    <rPh sb="2" eb="3">
      <t>ヒ</t>
    </rPh>
    <phoneticPr fontId="1"/>
  </si>
  <si>
    <t>（滞在費）</t>
    <rPh sb="1" eb="4">
      <t>タイザイヒ</t>
    </rPh>
    <phoneticPr fontId="1"/>
  </si>
  <si>
    <t>食費負担</t>
    <rPh sb="0" eb="2">
      <t>ショクヒ</t>
    </rPh>
    <rPh sb="2" eb="4">
      <t>フタン</t>
    </rPh>
    <phoneticPr fontId="1"/>
  </si>
  <si>
    <t>(注)</t>
    <rPh sb="1" eb="2">
      <t>チュウ</t>
    </rPh>
    <phoneticPr fontId="1"/>
  </si>
  <si>
    <t>小計</t>
    <rPh sb="0" eb="2">
      <t>ショウケイ</t>
    </rPh>
    <phoneticPr fontId="1"/>
  </si>
  <si>
    <t>事業所において、本様式の記入事項が含まれる資料を作成している場合は、その資料を本様式に替えることができるものとする。</t>
    <rPh sb="0" eb="3">
      <t>ジギョウショ</t>
    </rPh>
    <rPh sb="8" eb="9">
      <t>ホン</t>
    </rPh>
    <rPh sb="9" eb="11">
      <t>ヨウシキ</t>
    </rPh>
    <rPh sb="12" eb="13">
      <t>キ</t>
    </rPh>
    <rPh sb="13" eb="14">
      <t>ニュウ</t>
    </rPh>
    <rPh sb="14" eb="16">
      <t>ジコウ</t>
    </rPh>
    <rPh sb="17" eb="18">
      <t>フク</t>
    </rPh>
    <rPh sb="21" eb="23">
      <t>シリョウ</t>
    </rPh>
    <rPh sb="24" eb="26">
      <t>サクセイ</t>
    </rPh>
    <rPh sb="30" eb="32">
      <t>バアイ</t>
    </rPh>
    <rPh sb="36" eb="38">
      <t>シリョウ</t>
    </rPh>
    <rPh sb="39" eb="40">
      <t>ホン</t>
    </rPh>
    <rPh sb="40" eb="42">
      <t>ヨウシキ</t>
    </rPh>
    <rPh sb="43" eb="44">
      <t>カ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</si>
  <si>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</si>
  <si>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また、軽減率25/100の者と軽減率50/100の者について、まとめて作成することは可能である。</t>
    <phoneticPr fontId="1"/>
  </si>
  <si>
    <t>年度分）</t>
    <rPh sb="0" eb="3">
      <t>ネンドブン</t>
    </rPh>
    <phoneticPr fontId="1"/>
  </si>
  <si>
    <t>町田市</t>
    <rPh sb="0" eb="3">
      <t>マチダシ</t>
    </rPh>
    <phoneticPr fontId="1"/>
  </si>
  <si>
    <t>介護費負担</t>
    <rPh sb="0" eb="2">
      <t>カイゴ</t>
    </rPh>
    <rPh sb="2" eb="3">
      <t>ヒ</t>
    </rPh>
    <rPh sb="3" eb="5">
      <t>フタン</t>
    </rPh>
    <phoneticPr fontId="1"/>
  </si>
  <si>
    <t>町田市</t>
    <rPh sb="0" eb="3">
      <t>マチダシ</t>
    </rPh>
    <phoneticPr fontId="1"/>
  </si>
  <si>
    <t>１％相当額</t>
    <rPh sb="2" eb="4">
      <t>ソウトウ</t>
    </rPh>
    <rPh sb="4" eb="5">
      <t>ガク</t>
    </rPh>
    <phoneticPr fontId="1"/>
  </si>
  <si>
    <t>１％までの額合計</t>
    <rPh sb="5" eb="6">
      <t>ガク</t>
    </rPh>
    <rPh sb="6" eb="8">
      <t>ゴウケイ</t>
    </rPh>
    <phoneticPr fontId="1"/>
  </si>
  <si>
    <t>端数</t>
    <rPh sb="0" eb="2">
      <t>ハスウ</t>
    </rPh>
    <phoneticPr fontId="1"/>
  </si>
  <si>
    <t>１％までの額</t>
    <rPh sb="5" eb="6">
      <t>ガク</t>
    </rPh>
    <phoneticPr fontId="1"/>
  </si>
  <si>
    <t>小数点以下切捨て</t>
    <rPh sb="0" eb="3">
      <t>ショウスウテン</t>
    </rPh>
    <rPh sb="3" eb="5">
      <t>イカ</t>
    </rPh>
    <rPh sb="5" eb="7">
      <t>キリス</t>
    </rPh>
    <phoneticPr fontId="1"/>
  </si>
  <si>
    <t>小数点以下余り</t>
    <rPh sb="0" eb="3">
      <t>ショウスウテン</t>
    </rPh>
    <rPh sb="3" eb="5">
      <t>イカ</t>
    </rPh>
    <rPh sb="5" eb="6">
      <t>アマ</t>
    </rPh>
    <phoneticPr fontId="1"/>
  </si>
  <si>
    <t>小数点以下順位</t>
    <rPh sb="0" eb="3">
      <t>ショウスウテン</t>
    </rPh>
    <rPh sb="3" eb="5">
      <t>イカ</t>
    </rPh>
    <rPh sb="5" eb="7">
      <t>ジュンイ</t>
    </rPh>
    <phoneticPr fontId="1"/>
  </si>
  <si>
    <t>端数振り分け</t>
    <rPh sb="0" eb="2">
      <t>ハスウ</t>
    </rPh>
    <rPh sb="2" eb="3">
      <t>フ</t>
    </rPh>
    <rPh sb="4" eb="5">
      <t>ワ</t>
    </rPh>
    <phoneticPr fontId="1"/>
  </si>
  <si>
    <t>実際の金額</t>
    <rPh sb="0" eb="2">
      <t>ジッサイ</t>
    </rPh>
    <rPh sb="3" eb="5">
      <t>キンガク</t>
    </rPh>
    <phoneticPr fontId="1"/>
  </si>
  <si>
    <t>自治体名</t>
    <rPh sb="0" eb="3">
      <t>ジチタイ</t>
    </rPh>
    <rPh sb="3" eb="4">
      <t>メイ</t>
    </rPh>
    <phoneticPr fontId="1"/>
  </si>
  <si>
    <t>食費負担</t>
    <rPh sb="0" eb="2">
      <t>ショクヒ</t>
    </rPh>
    <rPh sb="2" eb="4">
      <t>フタン</t>
    </rPh>
    <phoneticPr fontId="1"/>
  </si>
  <si>
    <t>１０％までの額合計</t>
    <rPh sb="6" eb="7">
      <t>ガク</t>
    </rPh>
    <rPh sb="7" eb="9">
      <t>ゴウケイ</t>
    </rPh>
    <phoneticPr fontId="1"/>
  </si>
  <si>
    <t>1～10％相当額</t>
    <rPh sb="5" eb="7">
      <t>ソウトウ</t>
    </rPh>
    <rPh sb="7" eb="8">
      <t>ガク</t>
    </rPh>
    <phoneticPr fontId="1"/>
  </si>
  <si>
    <t>1～10％までの額</t>
    <rPh sb="8" eb="9">
      <t>ガク</t>
    </rPh>
    <phoneticPr fontId="1"/>
  </si>
  <si>
    <t>居住費負担</t>
    <rPh sb="0" eb="2">
      <t>キョジュウ</t>
    </rPh>
    <rPh sb="2" eb="3">
      <t>ヒ</t>
    </rPh>
    <rPh sb="3" eb="5">
      <t>フタン</t>
    </rPh>
    <phoneticPr fontId="1"/>
  </si>
  <si>
    <t>事業者名
（法人名）</t>
    <rPh sb="0" eb="3">
      <t>ジギョウシャ</t>
    </rPh>
    <rPh sb="3" eb="4">
      <t>メイ</t>
    </rPh>
    <rPh sb="6" eb="8">
      <t>ホウジン</t>
    </rPh>
    <rPh sb="8" eb="9">
      <t>メイ</t>
    </rPh>
    <phoneticPr fontId="1"/>
  </si>
  <si>
    <t>事業所名</t>
    <rPh sb="0" eb="3">
      <t>ジギョウショ</t>
    </rPh>
    <rPh sb="3" eb="4">
      <t>メイ</t>
    </rPh>
    <phoneticPr fontId="1"/>
  </si>
  <si>
    <t>サービス種類</t>
    <rPh sb="4" eb="6">
      <t>シュルイ</t>
    </rPh>
    <phoneticPr fontId="1"/>
  </si>
  <si>
    <t>地域密着型介護老人福祉施設入所者生活介護（生活保護）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rPh sb="21" eb="23">
      <t>セイカツ</t>
    </rPh>
    <rPh sb="23" eb="25">
      <t>ホゴ</t>
    </rPh>
    <phoneticPr fontId="1"/>
  </si>
  <si>
    <t>１．利用者負担収入見込額</t>
    <rPh sb="2" eb="5">
      <t>リヨウシャ</t>
    </rPh>
    <rPh sb="5" eb="7">
      <t>フタン</t>
    </rPh>
    <rPh sb="7" eb="9">
      <t>シュウニュウ</t>
    </rPh>
    <rPh sb="9" eb="11">
      <t>ミコ</t>
    </rPh>
    <rPh sb="11" eb="12">
      <t>ガク</t>
    </rPh>
    <phoneticPr fontId="1"/>
  </si>
  <si>
    <t>予算額</t>
    <rPh sb="0" eb="3">
      <t>ヨサンガク</t>
    </rPh>
    <phoneticPr fontId="1"/>
  </si>
  <si>
    <t>入所者情報</t>
    <rPh sb="0" eb="3">
      <t>ニュウショシャ</t>
    </rPh>
    <rPh sb="3" eb="5">
      <t>ジョウホウ</t>
    </rPh>
    <phoneticPr fontId="1"/>
  </si>
  <si>
    <t>対象者にかかる予算額</t>
    <rPh sb="0" eb="2">
      <t>タイショウ</t>
    </rPh>
    <rPh sb="2" eb="3">
      <t>シャ</t>
    </rPh>
    <rPh sb="7" eb="10">
      <t>ヨサンガク</t>
    </rPh>
    <phoneticPr fontId="1"/>
  </si>
  <si>
    <t>食費</t>
    <rPh sb="0" eb="2">
      <t>ショクヒ</t>
    </rPh>
    <phoneticPr fontId="1"/>
  </si>
  <si>
    <t>入所者数</t>
    <rPh sb="0" eb="3">
      <t>ニュウショシャ</t>
    </rPh>
    <rPh sb="3" eb="4">
      <t>スウ</t>
    </rPh>
    <phoneticPr fontId="1"/>
  </si>
  <si>
    <t>生活保護
受給者数</t>
    <rPh sb="0" eb="2">
      <t>セイカツ</t>
    </rPh>
    <rPh sb="2" eb="4">
      <t>ホゴ</t>
    </rPh>
    <rPh sb="5" eb="8">
      <t>ジュキュウシャ</t>
    </rPh>
    <rPh sb="8" eb="9">
      <t>スウ</t>
    </rPh>
    <phoneticPr fontId="1"/>
  </si>
  <si>
    <t>旧措置
入所者数</t>
    <rPh sb="0" eb="3">
      <t>キュウソチ</t>
    </rPh>
    <rPh sb="4" eb="7">
      <t>ニュウショシャ</t>
    </rPh>
    <rPh sb="7" eb="8">
      <t>スウ</t>
    </rPh>
    <phoneticPr fontId="1"/>
  </si>
  <si>
    <t>２．補助基本額</t>
    <rPh sb="2" eb="4">
      <t>ホジョ</t>
    </rPh>
    <rPh sb="4" eb="6">
      <t>キホン</t>
    </rPh>
    <rPh sb="6" eb="7">
      <t>ガク</t>
    </rPh>
    <phoneticPr fontId="1"/>
  </si>
  <si>
    <t>１０％相当額</t>
    <rPh sb="3" eb="5">
      <t>ソウトウ</t>
    </rPh>
    <rPh sb="5" eb="6">
      <t>ガク</t>
    </rPh>
    <phoneticPr fontId="1"/>
  </si>
  <si>
    <t>３．区市町村別軽減額</t>
    <rPh sb="2" eb="6">
      <t>クシチョウソン</t>
    </rPh>
    <rPh sb="6" eb="7">
      <t>ベツ</t>
    </rPh>
    <rPh sb="7" eb="9">
      <t>ケイゲン</t>
    </rPh>
    <rPh sb="9" eb="10">
      <t>ガク</t>
    </rPh>
    <phoneticPr fontId="1"/>
  </si>
  <si>
    <t>軽減額</t>
    <rPh sb="0" eb="2">
      <t>ケイゲン</t>
    </rPh>
    <rPh sb="2" eb="3">
      <t>ガク</t>
    </rPh>
    <phoneticPr fontId="1"/>
  </si>
  <si>
    <t>１０％を超える額</t>
    <rPh sb="4" eb="5">
      <t>コ</t>
    </rPh>
    <rPh sb="7" eb="8">
      <t>ガク</t>
    </rPh>
    <phoneticPr fontId="1"/>
  </si>
  <si>
    <t>（２）食費</t>
    <rPh sb="3" eb="5">
      <t>ショクヒ</t>
    </rPh>
    <phoneticPr fontId="1"/>
  </si>
  <si>
    <t>（３）居住費</t>
    <rPh sb="3" eb="5">
      <t>キョジュウ</t>
    </rPh>
    <rPh sb="5" eb="6">
      <t>ヒ</t>
    </rPh>
    <phoneticPr fontId="1"/>
  </si>
  <si>
    <t>１％までの額に
対する補助額</t>
    <rPh sb="5" eb="6">
      <t>ガク</t>
    </rPh>
    <rPh sb="8" eb="9">
      <t>タイ</t>
    </rPh>
    <rPh sb="11" eb="13">
      <t>ホジョ</t>
    </rPh>
    <rPh sb="13" eb="14">
      <t>ガク</t>
    </rPh>
    <phoneticPr fontId="1"/>
  </si>
  <si>
    <t>１％から１０％
までの額</t>
    <rPh sb="11" eb="12">
      <t>ガク</t>
    </rPh>
    <phoneticPr fontId="1"/>
  </si>
  <si>
    <t>１％から１０％までの
額に対する補助額</t>
    <rPh sb="11" eb="12">
      <t>ガク</t>
    </rPh>
    <rPh sb="13" eb="14">
      <t>タイ</t>
    </rPh>
    <rPh sb="16" eb="18">
      <t>ホジョ</t>
    </rPh>
    <rPh sb="18" eb="19">
      <t>ガク</t>
    </rPh>
    <phoneticPr fontId="1"/>
  </si>
  <si>
    <t>生活保護</t>
    <rPh sb="0" eb="2">
      <t>セイカツ</t>
    </rPh>
    <rPh sb="2" eb="4">
      <t>ホゴ</t>
    </rPh>
    <phoneticPr fontId="1"/>
  </si>
  <si>
    <t>介護福祉施設サービス（生活保護）</t>
    <rPh sb="0" eb="2">
      <t>カイゴ</t>
    </rPh>
    <rPh sb="2" eb="4">
      <t>フクシ</t>
    </rPh>
    <rPh sb="4" eb="6">
      <t>シセツ</t>
    </rPh>
    <rPh sb="11" eb="13">
      <t>セイカツ</t>
    </rPh>
    <rPh sb="13" eb="15">
      <t>ホゴ</t>
    </rPh>
    <phoneticPr fontId="1"/>
  </si>
  <si>
    <t>４．町田市への補助金実績報告額</t>
    <rPh sb="2" eb="5">
      <t>マチダシ</t>
    </rPh>
    <rPh sb="7" eb="10">
      <t>ホジョキン</t>
    </rPh>
    <rPh sb="10" eb="12">
      <t>ジッセキ</t>
    </rPh>
    <rPh sb="12" eb="14">
      <t>ホウコク</t>
    </rPh>
    <rPh sb="14" eb="15">
      <t>ガク</t>
    </rPh>
    <phoneticPr fontId="1"/>
  </si>
  <si>
    <t>２月</t>
    <phoneticPr fontId="1"/>
  </si>
  <si>
    <t>３月</t>
    <phoneticPr fontId="1"/>
  </si>
  <si>
    <t>軽減状況総括表</t>
    <rPh sb="0" eb="2">
      <t>ケイゲン</t>
    </rPh>
    <rPh sb="2" eb="4">
      <t>ジョウキョウ</t>
    </rPh>
    <rPh sb="4" eb="6">
      <t>ソウカツ</t>
    </rPh>
    <rPh sb="6" eb="7">
      <t>ヒョウ</t>
    </rPh>
    <phoneticPr fontId="1"/>
  </si>
  <si>
    <t>本様式は生計が困難であるものについて、事業所ごと、対象サービスごとに分けて作成すること</t>
    <rPh sb="0" eb="1">
      <t>ホン</t>
    </rPh>
    <rPh sb="1" eb="3">
      <t>ヨウシキ</t>
    </rPh>
    <rPh sb="4" eb="6">
      <t>セイケイ</t>
    </rPh>
    <rPh sb="7" eb="9">
      <t>コンナン</t>
    </rPh>
    <rPh sb="19" eb="22">
      <t>ジギョウショ</t>
    </rPh>
    <rPh sb="25" eb="27">
      <t>タイショウ</t>
    </rPh>
    <rPh sb="34" eb="35">
      <t>ワ</t>
    </rPh>
    <rPh sb="37" eb="39">
      <t>サクセイ</t>
    </rPh>
    <phoneticPr fontId="1"/>
  </si>
  <si>
    <t>(</t>
    <phoneticPr fontId="1"/>
  </si>
  <si>
    <t>担当者氏名</t>
    <rPh sb="0" eb="3">
      <t>タントウシャ</t>
    </rPh>
    <rPh sb="3" eb="5">
      <t>シメイ</t>
    </rPh>
    <phoneticPr fontId="9"/>
  </si>
  <si>
    <t>連絡先</t>
    <rPh sb="0" eb="3">
      <t>レンラクサキ</t>
    </rPh>
    <phoneticPr fontId="9"/>
  </si>
  <si>
    <t>補助金実績報告額算出表</t>
    <phoneticPr fontId="1"/>
  </si>
  <si>
    <t>６月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</si>
</sst>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;[Red]\-#,##0.000"/>
    <numFmt numFmtId="177" formatCode="#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38" fontId="3" fillId="0" borderId="0" xfId="1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3" borderId="6" xfId="1" applyFont="1" applyFill="1" applyBorder="1" applyAlignment="1" applyProtection="1">
      <alignment vertical="center"/>
      <protection locked="0"/>
    </xf>
    <xf numFmtId="38" fontId="4" fillId="3" borderId="7" xfId="1" applyFont="1" applyFill="1" applyBorder="1" applyAlignment="1" applyProtection="1">
      <alignment vertical="center"/>
      <protection locked="0"/>
    </xf>
    <xf numFmtId="38" fontId="4" fillId="0" borderId="23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13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3" borderId="11" xfId="1" applyFont="1" applyFill="1" applyBorder="1" applyAlignment="1" applyProtection="1">
      <alignment vertical="center"/>
      <protection locked="0"/>
    </xf>
    <xf numFmtId="38" fontId="4" fillId="0" borderId="11" xfId="1" applyFont="1" applyBorder="1" applyAlignme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3" borderId="5" xfId="1" applyFont="1" applyFill="1" applyBorder="1" applyAlignment="1" applyProtection="1">
      <alignment vertical="center"/>
      <protection locked="0"/>
    </xf>
    <xf numFmtId="38" fontId="4" fillId="0" borderId="5" xfId="1" applyFont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2" fontId="6" fillId="0" borderId="1" xfId="0" applyNumberFormat="1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6" fillId="0" borderId="28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38" fontId="6" fillId="0" borderId="27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6" fillId="0" borderId="1" xfId="1" applyFont="1" applyBorder="1" applyAlignment="1">
      <alignment vertical="center" shrinkToFit="1"/>
    </xf>
    <xf numFmtId="38" fontId="6" fillId="0" borderId="1" xfId="1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38" fontId="6" fillId="3" borderId="1" xfId="1" applyFont="1" applyFill="1" applyBorder="1" applyAlignment="1" applyProtection="1">
      <alignment vertical="center" shrinkToFit="1"/>
      <protection locked="0"/>
    </xf>
    <xf numFmtId="38" fontId="6" fillId="3" borderId="1" xfId="1" applyFont="1" applyFill="1" applyBorder="1" applyAlignment="1" applyProtection="1">
      <alignment horizontal="center" vertical="center" shrinkToFit="1"/>
      <protection locked="0"/>
    </xf>
    <xf numFmtId="38" fontId="6" fillId="3" borderId="1" xfId="1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38" fontId="3" fillId="0" borderId="1" xfId="1" applyFont="1" applyBorder="1" applyAlignment="1">
      <alignment horizontal="center" vertical="center" shrinkToFit="1"/>
    </xf>
    <xf numFmtId="38" fontId="3" fillId="0" borderId="29" xfId="1" applyFont="1" applyBorder="1" applyAlignment="1">
      <alignment horizontal="center" vertical="center"/>
    </xf>
    <xf numFmtId="38" fontId="3" fillId="0" borderId="29" xfId="1" applyFont="1" applyBorder="1" applyAlignment="1">
      <alignment vertical="center"/>
    </xf>
    <xf numFmtId="177" fontId="3" fillId="5" borderId="0" xfId="0" applyNumberFormat="1" applyFont="1" applyFill="1" applyBorder="1" applyAlignment="1" applyProtection="1">
      <alignment horizontal="center" vertical="center" shrinkToFit="1"/>
      <protection locked="0"/>
    </xf>
    <xf numFmtId="177" fontId="3" fillId="5" borderId="4" xfId="0" applyNumberFormat="1" applyFont="1" applyFill="1" applyBorder="1" applyAlignment="1" applyProtection="1">
      <alignment horizontal="center" vertical="center" shrinkToFit="1"/>
      <protection locked="0"/>
    </xf>
    <xf numFmtId="177" fontId="3" fillId="5" borderId="25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6" xfId="0" applyFont="1" applyFill="1" applyBorder="1" applyAlignment="1" applyProtection="1">
      <alignment horizontal="center" vertical="center" shrinkToFit="1"/>
      <protection locked="0"/>
    </xf>
    <xf numFmtId="0" fontId="4" fillId="3" borderId="7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0_&#32102;&#20184;&#20418;/09_&#28187;&#38989;/3_&#29983;&#35336;&#22256;&#38627;/&#36605;&#28187;&#35519;&#26360;&#12398;&#12487;&#12540;&#12479;&#31649;&#29702;&#26908;&#35342;/&#29983;&#35336;&#22256;&#38627;&#36605;&#28187;&#35519;&#26360;&#12471;&#12540;&#12488;.2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ZFS-BU02\BU-fs01_KAIGO_HOKEN\140_&#32102;&#20184;&#20418;\09_&#28187;&#38989;\3_&#29983;&#35336;&#22256;&#38627;\&#12304;S&#12305;&#36605;&#28187;&#35519;&#26360;&#12398;&#12487;&#12540;&#12479;&#31649;&#29702;&#26908;&#35342;\&#23455;&#26045;&#20107;&#26989;&#2515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会福祉法人"/>
      <sheetName val="給付実績特定入所者DB(20140716)"/>
      <sheetName val="サービス種類テーブル"/>
      <sheetName val="事業者名テーブル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社会福祉法人　合掌苑</v>
          </cell>
        </row>
        <row r="3">
          <cell r="A3" t="str">
            <v>社会福祉法人　賛育会</v>
          </cell>
        </row>
        <row r="4">
          <cell r="A4" t="str">
            <v>社会福祉法人　創和会</v>
          </cell>
        </row>
        <row r="5">
          <cell r="A5" t="str">
            <v>社会福祉法人　竹清会</v>
          </cell>
        </row>
        <row r="6">
          <cell r="A6" t="str">
            <v>社会福祉法人　福音会</v>
          </cell>
        </row>
        <row r="7">
          <cell r="A7" t="str">
            <v>社会福祉法人　芙蓉会</v>
          </cell>
        </row>
        <row r="8">
          <cell r="A8" t="str">
            <v>社会福祉法人　町田市福祉サービス協会</v>
          </cell>
        </row>
        <row r="9">
          <cell r="A9" t="str">
            <v>社会福祉法人　南町田ちいろば会</v>
          </cell>
        </row>
        <row r="10">
          <cell r="A10" t="str">
            <v>社会福祉法人　友愛十字会</v>
          </cell>
        </row>
        <row r="11">
          <cell r="A11" t="str">
            <v>社会福祉法人　悠々会</v>
          </cell>
        </row>
        <row r="12">
          <cell r="A12" t="str">
            <v>社会福祉法人　三光会</v>
          </cell>
        </row>
        <row r="13">
          <cell r="A13" t="str">
            <v>社会福祉法人　龍岡会</v>
          </cell>
        </row>
        <row r="14">
          <cell r="A14" t="str">
            <v>社会福祉法人　若竹大寿会</v>
          </cell>
        </row>
        <row r="15">
          <cell r="A15" t="str">
            <v>社会福祉法人　緑樹会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対象サービス"/>
      <sheetName val="実施事業所一覧"/>
      <sheetName val="介護福祉施設サービス"/>
      <sheetName val="短期入所生活介護"/>
      <sheetName val="通所介護"/>
      <sheetName val="通所リハビリテーション"/>
      <sheetName val="認知症対応型通所介護"/>
      <sheetName val="訪問介護"/>
      <sheetName val="訪問入浴介護"/>
      <sheetName val="訪問看護"/>
      <sheetName val="訪問リハビリテーション"/>
      <sheetName val="介護予防短期入所生活介護"/>
      <sheetName val="介護予防通所介護"/>
      <sheetName val="介護予防認知症対応型通所介護"/>
      <sheetName val="介護予防訪問介護"/>
      <sheetName val="介護予防訪問入浴介護"/>
      <sheetName val="介護予防訪問看護"/>
      <sheetName val="介護予防訪問リハビリテーション"/>
      <sheetName val="事業所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>
            <v>1303200016</v>
          </cell>
          <cell r="B2" t="str">
            <v>社会福祉法人　共助会</v>
          </cell>
          <cell r="C2" t="str">
            <v>堺第１高齢者支援センター</v>
          </cell>
          <cell r="D2" t="str">
            <v>高齢者支援センター</v>
          </cell>
        </row>
        <row r="3">
          <cell r="A3">
            <v>1303200024</v>
          </cell>
          <cell r="B3" t="str">
            <v>社会福祉法人　竹清会</v>
          </cell>
          <cell r="C3" t="str">
            <v>堺第２高齢者支援センター</v>
          </cell>
          <cell r="D3" t="str">
            <v>高齢者支援センター</v>
          </cell>
        </row>
        <row r="4">
          <cell r="A4">
            <v>1303200032</v>
          </cell>
          <cell r="B4" t="str">
            <v>社会福祉法人　町田市福祉サービス協会</v>
          </cell>
          <cell r="C4" t="str">
            <v>忠生第１高齢者支援センター</v>
          </cell>
          <cell r="D4" t="str">
            <v>高齢者支援センター</v>
          </cell>
        </row>
        <row r="5">
          <cell r="A5">
            <v>1303200040</v>
          </cell>
          <cell r="B5" t="str">
            <v>社会福祉法人　福音会</v>
          </cell>
          <cell r="C5" t="str">
            <v>忠生第２高齢者支援センター</v>
          </cell>
          <cell r="D5" t="str">
            <v>高齢者支援センター</v>
          </cell>
        </row>
        <row r="6">
          <cell r="A6">
            <v>1303200057</v>
          </cell>
          <cell r="B6" t="str">
            <v>社会福祉法人　悠々会</v>
          </cell>
          <cell r="C6" t="str">
            <v>鶴川第２高齢者支援センター</v>
          </cell>
          <cell r="D6" t="str">
            <v>高齢者支援センター</v>
          </cell>
        </row>
        <row r="7">
          <cell r="A7">
            <v>1303200073</v>
          </cell>
          <cell r="B7" t="str">
            <v>社会福祉法人　賛育会</v>
          </cell>
          <cell r="C7" t="str">
            <v>鶴川第１高齢者支援センター</v>
          </cell>
          <cell r="D7" t="str">
            <v>高齢者支援センター</v>
          </cell>
        </row>
        <row r="8">
          <cell r="A8">
            <v>1303200081</v>
          </cell>
          <cell r="B8" t="str">
            <v>特定非営利活動法人　桜実会</v>
          </cell>
          <cell r="C8" t="str">
            <v>町田第３高齢者支援センター</v>
          </cell>
          <cell r="D8" t="str">
            <v>高齢者支援センター</v>
          </cell>
        </row>
        <row r="9">
          <cell r="A9">
            <v>1303200099</v>
          </cell>
          <cell r="B9" t="str">
            <v>特定非営利活動法人　湧和</v>
          </cell>
          <cell r="C9" t="str">
            <v>町田第２高齢者支援センター</v>
          </cell>
          <cell r="D9" t="str">
            <v>高齢者支援センター</v>
          </cell>
        </row>
        <row r="10">
          <cell r="A10">
            <v>1303200115</v>
          </cell>
          <cell r="B10" t="str">
            <v>社会福祉法人　町田市福祉サービス協会</v>
          </cell>
          <cell r="C10" t="str">
            <v>町田第１高齢者支援センター</v>
          </cell>
          <cell r="D10" t="str">
            <v>高齢者支援センター</v>
          </cell>
        </row>
        <row r="11">
          <cell r="A11">
            <v>1303200123</v>
          </cell>
          <cell r="B11" t="str">
            <v>社会福祉法人　創和会</v>
          </cell>
          <cell r="C11" t="str">
            <v>南第３高齢者支援センター</v>
          </cell>
          <cell r="D11" t="str">
            <v>高齢者支援センター</v>
          </cell>
        </row>
        <row r="12">
          <cell r="A12">
            <v>1303200131</v>
          </cell>
          <cell r="B12" t="str">
            <v>社会福祉法人　合掌苑</v>
          </cell>
          <cell r="C12" t="str">
            <v>南第２高齢者支援センター</v>
          </cell>
          <cell r="D12" t="str">
            <v>高齢者支援センター</v>
          </cell>
        </row>
        <row r="13">
          <cell r="A13">
            <v>1303200149</v>
          </cell>
          <cell r="B13" t="str">
            <v>社会福祉法人　芙蓉会</v>
          </cell>
          <cell r="C13" t="str">
            <v>南第１高齢者支援センター</v>
          </cell>
          <cell r="D13" t="str">
            <v>高齢者支援センター</v>
          </cell>
        </row>
        <row r="14">
          <cell r="A14">
            <v>1313224631</v>
          </cell>
          <cell r="B14" t="str">
            <v>野口整形外科</v>
          </cell>
          <cell r="C14" t="str">
            <v>野口整形外科</v>
          </cell>
          <cell r="D14" t="str">
            <v>通所リハビリテーション</v>
          </cell>
        </row>
        <row r="15">
          <cell r="A15">
            <v>1313224896</v>
          </cell>
          <cell r="B15" t="str">
            <v>医療法人社団　公朋会</v>
          </cell>
          <cell r="C15" t="str">
            <v>西嶋医院</v>
          </cell>
          <cell r="D15" t="str">
            <v>訪問看護</v>
          </cell>
        </row>
        <row r="16">
          <cell r="A16">
            <v>1313270030</v>
          </cell>
          <cell r="B16" t="str">
            <v>医療法人社団　三友会</v>
          </cell>
          <cell r="C16" t="str">
            <v>あけぼの病院</v>
          </cell>
          <cell r="D16" t="str">
            <v>訪問リハビリテーション</v>
          </cell>
        </row>
        <row r="17">
          <cell r="A17">
            <v>1313270774</v>
          </cell>
          <cell r="B17" t="str">
            <v>医療法人社団　幸隆会</v>
          </cell>
          <cell r="C17" t="str">
            <v>多摩丘陵病院</v>
          </cell>
          <cell r="D17" t="str">
            <v>訪問リハビリテーション</v>
          </cell>
        </row>
        <row r="18">
          <cell r="A18">
            <v>1313270857</v>
          </cell>
          <cell r="B18" t="str">
            <v>医療法人社団　康心会</v>
          </cell>
          <cell r="C18" t="str">
            <v>ふれあい町田ホスピタル</v>
          </cell>
          <cell r="D18" t="str">
            <v>訪問リハビリテーション</v>
          </cell>
        </row>
        <row r="19">
          <cell r="A19">
            <v>1353280017</v>
          </cell>
          <cell r="B19" t="str">
            <v>医療法人社団　永生会</v>
          </cell>
          <cell r="C19" t="str">
            <v>介護老人保健施設　オネスティ南町田</v>
          </cell>
          <cell r="D19" t="str">
            <v>通所リハビリテーション</v>
          </cell>
        </row>
        <row r="20">
          <cell r="A20">
            <v>1353280017</v>
          </cell>
          <cell r="B20" t="str">
            <v>医療法人社団　永生会</v>
          </cell>
          <cell r="C20" t="str">
            <v>介護老人保健施設　オネスティ南町田</v>
          </cell>
          <cell r="D20" t="str">
            <v>短期入所療養介護</v>
          </cell>
        </row>
        <row r="21">
          <cell r="A21">
            <v>1353280017</v>
          </cell>
          <cell r="B21" t="str">
            <v>医療法人社団　永生会</v>
          </cell>
          <cell r="C21" t="str">
            <v>介護老人保健施設　オネスティ南町田</v>
          </cell>
          <cell r="D21" t="str">
            <v>介護老人保健施設</v>
          </cell>
        </row>
        <row r="22">
          <cell r="A22">
            <v>1357080146</v>
          </cell>
          <cell r="B22" t="str">
            <v>医療法人社団　鶴川さくら会</v>
          </cell>
          <cell r="C22" t="str">
            <v>老人保健施設　町田さくらんぼ</v>
          </cell>
          <cell r="D22" t="str">
            <v>通所リハビリテーション</v>
          </cell>
        </row>
        <row r="23">
          <cell r="A23">
            <v>1357080146</v>
          </cell>
          <cell r="B23" t="str">
            <v>医療法人社団　鶴川さくら会</v>
          </cell>
          <cell r="C23" t="str">
            <v>老人保健施設　町田さくらんぼ</v>
          </cell>
          <cell r="D23" t="str">
            <v>短期入所療養介護</v>
          </cell>
        </row>
        <row r="24">
          <cell r="A24">
            <v>1357080146</v>
          </cell>
          <cell r="B24" t="str">
            <v>医療法人社団　鶴川さくら会</v>
          </cell>
          <cell r="C24" t="str">
            <v>老人保健施設　町田さくらんぼ</v>
          </cell>
          <cell r="D24" t="str">
            <v>介護老人保健施設</v>
          </cell>
        </row>
        <row r="25">
          <cell r="A25">
            <v>1357080245</v>
          </cell>
          <cell r="B25" t="str">
            <v>社会福祉法人　共助会</v>
          </cell>
          <cell r="C25" t="str">
            <v>介護老人保健施設　サンシルバー町田</v>
          </cell>
          <cell r="D25" t="str">
            <v>通所リハビリテーション</v>
          </cell>
        </row>
        <row r="26">
          <cell r="A26">
            <v>1357080245</v>
          </cell>
          <cell r="B26" t="str">
            <v>社会福祉法人　共助会</v>
          </cell>
          <cell r="C26" t="str">
            <v>介護老人保健施設　サンシルバー町田</v>
          </cell>
          <cell r="D26" t="str">
            <v>短期入所療養介護</v>
          </cell>
        </row>
        <row r="27">
          <cell r="A27">
            <v>1357080245</v>
          </cell>
          <cell r="B27" t="str">
            <v>医療法人社団　共助会</v>
          </cell>
          <cell r="C27" t="str">
            <v>介護老人保健施設　サンシルバー町田</v>
          </cell>
          <cell r="D27" t="str">
            <v>介護老人保健施設</v>
          </cell>
        </row>
        <row r="28">
          <cell r="A28">
            <v>1357080609</v>
          </cell>
          <cell r="B28" t="str">
            <v>医療法人社団　久和会</v>
          </cell>
          <cell r="C28" t="str">
            <v>老人保健施設　マイライフ尾根道</v>
          </cell>
          <cell r="D28" t="str">
            <v>通所リハビリテーション</v>
          </cell>
        </row>
        <row r="29">
          <cell r="A29">
            <v>1357080609</v>
          </cell>
          <cell r="B29" t="str">
            <v>医療法人社団　久和会</v>
          </cell>
          <cell r="C29" t="str">
            <v>老人保健施設　マイライフ尾根道</v>
          </cell>
          <cell r="D29" t="str">
            <v>短期入所療養介護</v>
          </cell>
        </row>
        <row r="30">
          <cell r="A30">
            <v>1357080609</v>
          </cell>
          <cell r="B30" t="str">
            <v>医療法人社団　久和会</v>
          </cell>
          <cell r="C30" t="str">
            <v>老人保健施設　マイライフ尾根道</v>
          </cell>
          <cell r="D30" t="str">
            <v>介護老人保健施設</v>
          </cell>
        </row>
        <row r="31">
          <cell r="A31">
            <v>1357080930</v>
          </cell>
          <cell r="B31" t="str">
            <v>医療法人社団　伊藤病院</v>
          </cell>
          <cell r="C31" t="str">
            <v>介護老人保健施設　ハピネスせりがや</v>
          </cell>
          <cell r="D31" t="str">
            <v>通所リハビリテーション</v>
          </cell>
        </row>
        <row r="32">
          <cell r="A32">
            <v>1357080930</v>
          </cell>
          <cell r="B32" t="str">
            <v>医療法人社団　伊藤病院</v>
          </cell>
          <cell r="C32" t="str">
            <v>介護老人保健施設　ハピネスせりがや</v>
          </cell>
          <cell r="D32" t="str">
            <v>短期入所療養介護</v>
          </cell>
        </row>
        <row r="33">
          <cell r="A33">
            <v>1357080930</v>
          </cell>
          <cell r="B33" t="str">
            <v>医療法人社団　伊藤病院</v>
          </cell>
          <cell r="C33" t="str">
            <v>介護老人保健施設　ハピネスせりがや</v>
          </cell>
          <cell r="D33" t="str">
            <v>介護老人保健施設</v>
          </cell>
        </row>
        <row r="34">
          <cell r="A34">
            <v>1357081557</v>
          </cell>
          <cell r="B34" t="str">
            <v>医療法人社団　康心会</v>
          </cell>
          <cell r="C34" t="str">
            <v>介護老人保健施設　ふれあいの町田</v>
          </cell>
          <cell r="D34" t="str">
            <v>通所リハビリテーション</v>
          </cell>
        </row>
        <row r="35">
          <cell r="A35">
            <v>1357081557</v>
          </cell>
          <cell r="B35" t="str">
            <v>医療法人社団　康心会</v>
          </cell>
          <cell r="C35" t="str">
            <v>介護老人保健施設　ふれあいの町田</v>
          </cell>
          <cell r="D35" t="str">
            <v>短期入所療養介護</v>
          </cell>
        </row>
        <row r="36">
          <cell r="A36">
            <v>1357081557</v>
          </cell>
          <cell r="B36" t="str">
            <v>医療法人社団　康心会</v>
          </cell>
          <cell r="C36" t="str">
            <v>介護老人保健施設　ふれあいの町田</v>
          </cell>
          <cell r="D36" t="str">
            <v>介護老人保健施設</v>
          </cell>
        </row>
        <row r="37">
          <cell r="A37">
            <v>1363290014</v>
          </cell>
          <cell r="B37" t="str">
            <v>医療法人社団　康心会</v>
          </cell>
          <cell r="C37" t="str">
            <v>訪問看護ステーション旭</v>
          </cell>
          <cell r="D37" t="str">
            <v>訪問看護</v>
          </cell>
        </row>
        <row r="38">
          <cell r="A38">
            <v>1363290022</v>
          </cell>
          <cell r="B38" t="str">
            <v>社会福祉法人　コメット</v>
          </cell>
          <cell r="C38" t="str">
            <v>訪問看護・野の花ステーション</v>
          </cell>
          <cell r="D38" t="str">
            <v>訪問看護</v>
          </cell>
        </row>
        <row r="39">
          <cell r="A39">
            <v>1363290030</v>
          </cell>
          <cell r="B39" t="str">
            <v>医療法人社団　正志会</v>
          </cell>
          <cell r="C39" t="str">
            <v>南町田訪問看護ステーション　ペンギン</v>
          </cell>
          <cell r="D39" t="str">
            <v>訪問看護</v>
          </cell>
        </row>
        <row r="40">
          <cell r="A40">
            <v>1363290063</v>
          </cell>
          <cell r="B40" t="str">
            <v>株式会社　ノエ</v>
          </cell>
          <cell r="C40" t="str">
            <v>訪問看護あい羽</v>
          </cell>
          <cell r="D40" t="str">
            <v>訪問看護</v>
          </cell>
        </row>
        <row r="41">
          <cell r="A41">
            <v>1363290071</v>
          </cell>
          <cell r="B41" t="str">
            <v>社会福祉法人　福音会</v>
          </cell>
          <cell r="C41" t="str">
            <v>訪問看護ステーション　木曽山崎</v>
          </cell>
          <cell r="D41" t="str">
            <v>訪問看護</v>
          </cell>
        </row>
        <row r="42">
          <cell r="A42">
            <v>1363290089</v>
          </cell>
          <cell r="B42" t="str">
            <v>一般社団法人なれっじ・ネットワーク</v>
          </cell>
          <cell r="C42" t="str">
            <v>訪問看護ナースソリューション　たんぽぽ</v>
          </cell>
          <cell r="D42" t="str">
            <v>訪問看護</v>
          </cell>
        </row>
        <row r="43">
          <cell r="A43">
            <v>1363290097</v>
          </cell>
          <cell r="B43" t="str">
            <v>社会福祉法人　正吉福祉会</v>
          </cell>
          <cell r="C43" t="str">
            <v>訪問看護ステーション　まちだ正吉苑</v>
          </cell>
          <cell r="D43" t="str">
            <v>訪問看護</v>
          </cell>
        </row>
        <row r="44">
          <cell r="A44">
            <v>1363290105</v>
          </cell>
          <cell r="B44" t="str">
            <v>社会福祉法人　七五三会</v>
          </cell>
          <cell r="C44" t="str">
            <v>訪問看護ステーション　いづみの里</v>
          </cell>
          <cell r="D44" t="str">
            <v>訪問看護</v>
          </cell>
        </row>
        <row r="45">
          <cell r="A45">
            <v>1363290113</v>
          </cell>
          <cell r="B45" t="str">
            <v>医療法人社団　永生会</v>
          </cell>
          <cell r="C45" t="str">
            <v>訪問看護ステーション口笛</v>
          </cell>
          <cell r="D45" t="str">
            <v>訪問看護</v>
          </cell>
        </row>
        <row r="46">
          <cell r="A46">
            <v>1363290139</v>
          </cell>
          <cell r="B46" t="str">
            <v>玉学ハイツ株式会社</v>
          </cell>
          <cell r="C46" t="str">
            <v>玉川学園ゆい訪問看護ステーション</v>
          </cell>
          <cell r="D46" t="str">
            <v>訪問看護</v>
          </cell>
        </row>
        <row r="47">
          <cell r="A47">
            <v>1363290147</v>
          </cell>
          <cell r="B47" t="str">
            <v>株式会社モリモリ</v>
          </cell>
          <cell r="C47" t="str">
            <v>みんなの訪問看護リハビリステーション町田</v>
          </cell>
          <cell r="D47" t="str">
            <v>訪問看護</v>
          </cell>
        </row>
        <row r="48">
          <cell r="A48">
            <v>1363290154</v>
          </cell>
          <cell r="B48" t="str">
            <v>タツミメディカルサービス株式会社</v>
          </cell>
          <cell r="C48" t="str">
            <v>タツミ訪問看護ステーション成瀬</v>
          </cell>
          <cell r="D48" t="str">
            <v>訪問看護</v>
          </cell>
        </row>
        <row r="49">
          <cell r="A49">
            <v>1363290162</v>
          </cell>
          <cell r="B49" t="str">
            <v>医療法人社団　創生会</v>
          </cell>
          <cell r="C49" t="str">
            <v>町田病院訪問看護ステーション</v>
          </cell>
          <cell r="D49" t="str">
            <v>訪問看護</v>
          </cell>
        </row>
        <row r="50">
          <cell r="A50">
            <v>1367191562</v>
          </cell>
          <cell r="B50" t="str">
            <v>社団法人町田市医師会</v>
          </cell>
          <cell r="C50" t="str">
            <v>町田市医師会訪問看護ステーション</v>
          </cell>
          <cell r="D50" t="str">
            <v>訪問看護</v>
          </cell>
        </row>
        <row r="51">
          <cell r="A51">
            <v>1367192768</v>
          </cell>
          <cell r="B51" t="str">
            <v>医療法人社団　公朋会</v>
          </cell>
          <cell r="C51" t="str">
            <v>だんけ訪問看護ステーション</v>
          </cell>
          <cell r="D51" t="str">
            <v>訪問看護</v>
          </cell>
        </row>
        <row r="52">
          <cell r="A52">
            <v>1367192776</v>
          </cell>
          <cell r="B52" t="str">
            <v>医療法人社団　伊藤病院</v>
          </cell>
          <cell r="C52" t="str">
            <v>せりがや訪問看護ステーション</v>
          </cell>
          <cell r="D52" t="str">
            <v>訪問看護</v>
          </cell>
        </row>
        <row r="53">
          <cell r="A53">
            <v>1367193436</v>
          </cell>
          <cell r="B53" t="str">
            <v>社会福祉法人　賛育会</v>
          </cell>
          <cell r="C53" t="str">
            <v>訪問看護ステーション　清風園</v>
          </cell>
          <cell r="D53" t="str">
            <v>訪問看護</v>
          </cell>
        </row>
        <row r="54">
          <cell r="A54">
            <v>1367193808</v>
          </cell>
          <cell r="B54" t="str">
            <v>医療法人社団　三医会</v>
          </cell>
          <cell r="C54" t="str">
            <v>訪問看護ステーション鶴川ひまわり</v>
          </cell>
          <cell r="D54" t="str">
            <v>訪問看護</v>
          </cell>
        </row>
        <row r="55">
          <cell r="A55">
            <v>1367194129</v>
          </cell>
          <cell r="B55" t="str">
            <v>医療法人社団　慶泉会</v>
          </cell>
          <cell r="C55" t="str">
            <v>訪問看護ステーション　あゆみ</v>
          </cell>
          <cell r="D55" t="str">
            <v>訪問看護</v>
          </cell>
        </row>
        <row r="56">
          <cell r="A56">
            <v>1367197213</v>
          </cell>
          <cell r="B56" t="str">
            <v>有限会社　G</v>
          </cell>
          <cell r="C56" t="str">
            <v>きらら訪問看護ステーション</v>
          </cell>
          <cell r="D56" t="str">
            <v>訪問看護</v>
          </cell>
        </row>
        <row r="57">
          <cell r="A57">
            <v>1367197361</v>
          </cell>
          <cell r="B57" t="str">
            <v>社会福祉法人　合掌苑</v>
          </cell>
          <cell r="C57" t="str">
            <v>訪問看護ステーション　合掌苑鶴間</v>
          </cell>
          <cell r="D57" t="str">
            <v>訪問看護</v>
          </cell>
        </row>
        <row r="58">
          <cell r="A58">
            <v>1367197460</v>
          </cell>
          <cell r="B58" t="str">
            <v>有限会社　ぽかぽかライフケア</v>
          </cell>
          <cell r="C58" t="str">
            <v>ぽかぽかリハビリ訪問看護ステーション</v>
          </cell>
          <cell r="D58" t="str">
            <v>訪問看護</v>
          </cell>
        </row>
        <row r="59">
          <cell r="A59">
            <v>1367198815</v>
          </cell>
          <cell r="B59" t="str">
            <v>医療法人社団　幸隆会</v>
          </cell>
          <cell r="C59" t="str">
            <v>わかば訪問看護ステーション</v>
          </cell>
          <cell r="D59" t="str">
            <v>訪問看護</v>
          </cell>
        </row>
        <row r="60">
          <cell r="A60">
            <v>1367198989</v>
          </cell>
          <cell r="B60" t="str">
            <v>特定非営利活動法人　楓の風</v>
          </cell>
          <cell r="C60" t="str">
            <v>在宅療養支援ステーションかえでの風</v>
          </cell>
          <cell r="D60" t="str">
            <v>訪問看護</v>
          </cell>
        </row>
        <row r="61">
          <cell r="A61">
            <v>1367199094</v>
          </cell>
          <cell r="B61" t="str">
            <v>株式会社　茉莉花</v>
          </cell>
          <cell r="C61" t="str">
            <v>ジャスミン訪問看護ステーション</v>
          </cell>
          <cell r="D61" t="str">
            <v>訪問看護</v>
          </cell>
        </row>
        <row r="62">
          <cell r="A62">
            <v>1373200011</v>
          </cell>
          <cell r="B62" t="str">
            <v>株式会社　ニチイ学館</v>
          </cell>
          <cell r="C62" t="str">
            <v>ニチイケアセンター町田</v>
          </cell>
          <cell r="D62" t="str">
            <v>居宅介護支援</v>
          </cell>
        </row>
        <row r="63">
          <cell r="A63">
            <v>1373200029</v>
          </cell>
          <cell r="B63" t="str">
            <v>株式会社　ライフサポートめぐみ</v>
          </cell>
          <cell r="C63" t="str">
            <v>介護支援サービスめぐみ</v>
          </cell>
          <cell r="D63" t="str">
            <v>居宅介護支援</v>
          </cell>
        </row>
        <row r="64">
          <cell r="A64">
            <v>1373200037</v>
          </cell>
          <cell r="B64" t="str">
            <v>株式会社　大藤</v>
          </cell>
          <cell r="C64" t="str">
            <v>伊藤鍼灸院</v>
          </cell>
          <cell r="D64" t="str">
            <v>居宅介護支援</v>
          </cell>
        </row>
        <row r="65">
          <cell r="A65">
            <v>1373200052</v>
          </cell>
          <cell r="B65" t="str">
            <v>社会福祉法人　賛育会</v>
          </cell>
          <cell r="C65" t="str">
            <v>第二清風園居宅介護支援事業所</v>
          </cell>
          <cell r="D65" t="str">
            <v>居宅介護支援</v>
          </cell>
        </row>
        <row r="66">
          <cell r="A66">
            <v>1373200060</v>
          </cell>
          <cell r="B66" t="str">
            <v>社会福祉法人　町田市福祉サービス協会</v>
          </cell>
          <cell r="C66" t="str">
            <v>福祉協会居宅介護支援事業所</v>
          </cell>
          <cell r="D66" t="str">
            <v>居宅介護支援</v>
          </cell>
        </row>
        <row r="67">
          <cell r="A67">
            <v>1373200078</v>
          </cell>
          <cell r="B67" t="str">
            <v>社会福祉法人　町田市福祉サービス協会</v>
          </cell>
          <cell r="C67" t="str">
            <v>小山田介護センター</v>
          </cell>
          <cell r="D67" t="str">
            <v>居宅介護支援</v>
          </cell>
        </row>
        <row r="68">
          <cell r="A68">
            <v>1373200086</v>
          </cell>
          <cell r="B68" t="str">
            <v>社会福祉法人　創和会</v>
          </cell>
          <cell r="C68" t="str">
            <v>ケアマネジメントセンター成瀬</v>
          </cell>
          <cell r="D68" t="str">
            <v>居宅介護支援</v>
          </cell>
        </row>
        <row r="69">
          <cell r="A69">
            <v>1373200102</v>
          </cell>
          <cell r="B69" t="str">
            <v>社会福祉法人　合掌苑</v>
          </cell>
          <cell r="C69" t="str">
            <v>合掌苑</v>
          </cell>
          <cell r="D69" t="str">
            <v>居宅介護支援</v>
          </cell>
        </row>
        <row r="70">
          <cell r="A70">
            <v>1373200110</v>
          </cell>
          <cell r="B70" t="str">
            <v>社会福祉法人　芙蓉会</v>
          </cell>
          <cell r="C70" t="str">
            <v>居宅介護支援事業所　芙蓉園</v>
          </cell>
          <cell r="D70" t="str">
            <v>居宅介護支援</v>
          </cell>
        </row>
        <row r="71">
          <cell r="A71">
            <v>1373200128</v>
          </cell>
          <cell r="B71" t="str">
            <v>医療法人社団　伊藤病院</v>
          </cell>
          <cell r="C71" t="str">
            <v>せりがや訪問看護ステーション</v>
          </cell>
          <cell r="D71" t="str">
            <v>居宅介護支援</v>
          </cell>
        </row>
        <row r="72">
          <cell r="A72">
            <v>1373200136</v>
          </cell>
          <cell r="B72" t="str">
            <v>社会福祉法人　共助会</v>
          </cell>
          <cell r="C72" t="str">
            <v>指定居宅介護支援事業所　サンシルバー町田</v>
          </cell>
          <cell r="D72" t="str">
            <v>居宅介護支援</v>
          </cell>
        </row>
        <row r="73">
          <cell r="A73">
            <v>1373200144</v>
          </cell>
          <cell r="B73" t="str">
            <v>社会福祉法人　福音会</v>
          </cell>
          <cell r="C73" t="str">
            <v>居宅介護支援事業所　ふくいん</v>
          </cell>
          <cell r="D73" t="str">
            <v>居宅介護支援</v>
          </cell>
        </row>
        <row r="74">
          <cell r="A74">
            <v>1373200151</v>
          </cell>
          <cell r="B74" t="str">
            <v>社会福祉法人　福音会</v>
          </cell>
          <cell r="C74" t="str">
            <v>居宅介護支援事業所　木曽山崎</v>
          </cell>
          <cell r="D74" t="str">
            <v>居宅介護支援</v>
          </cell>
        </row>
        <row r="75">
          <cell r="A75">
            <v>1373200169</v>
          </cell>
          <cell r="B75" t="str">
            <v>社団法人町田市医師会</v>
          </cell>
          <cell r="C75" t="str">
            <v>町田市医師会訪問看護ステーション</v>
          </cell>
          <cell r="D75" t="str">
            <v>居宅介護支援</v>
          </cell>
        </row>
        <row r="76">
          <cell r="A76">
            <v>1373200177</v>
          </cell>
          <cell r="B76" t="str">
            <v>医療法人社団　公朋会</v>
          </cell>
          <cell r="C76" t="str">
            <v>だんけケアマネジメントセンター</v>
          </cell>
          <cell r="D76" t="str">
            <v>居宅介護支援</v>
          </cell>
        </row>
        <row r="77">
          <cell r="A77">
            <v>1373200185</v>
          </cell>
          <cell r="B77" t="str">
            <v>社会福祉法人　東京援護協会</v>
          </cell>
          <cell r="C77" t="str">
            <v>サルビア指定居宅介護支援事業所</v>
          </cell>
          <cell r="D77" t="str">
            <v>居宅介護支援</v>
          </cell>
        </row>
        <row r="78">
          <cell r="A78">
            <v>1373200193</v>
          </cell>
          <cell r="B78" t="str">
            <v>社会福祉法人　七五三会</v>
          </cell>
          <cell r="C78" t="str">
            <v>いづみの里</v>
          </cell>
          <cell r="D78" t="str">
            <v>居宅介護支援</v>
          </cell>
        </row>
        <row r="79">
          <cell r="A79">
            <v>1373200193</v>
          </cell>
          <cell r="B79" t="str">
            <v>社会福祉法人　七五三会</v>
          </cell>
          <cell r="C79" t="str">
            <v>いづみの里</v>
          </cell>
          <cell r="D79" t="str">
            <v>訪問介護</v>
          </cell>
        </row>
        <row r="80">
          <cell r="A80">
            <v>1373200193</v>
          </cell>
          <cell r="B80" t="str">
            <v>社会福祉法人　七五三会</v>
          </cell>
          <cell r="C80" t="str">
            <v>いづみの里</v>
          </cell>
          <cell r="D80" t="str">
            <v>通所介護</v>
          </cell>
        </row>
        <row r="81">
          <cell r="A81">
            <v>1373200193</v>
          </cell>
          <cell r="B81" t="str">
            <v>社会福祉法人　七五三会</v>
          </cell>
          <cell r="C81" t="str">
            <v>いづみの里</v>
          </cell>
          <cell r="D81" t="str">
            <v>短期入所生活介護</v>
          </cell>
        </row>
        <row r="82">
          <cell r="A82">
            <v>1373200193</v>
          </cell>
          <cell r="B82" t="str">
            <v>社会福祉法人　七五三会</v>
          </cell>
          <cell r="C82" t="str">
            <v>いづみの里</v>
          </cell>
          <cell r="D82" t="str">
            <v>認知症対応型通所介護</v>
          </cell>
        </row>
        <row r="83">
          <cell r="A83">
            <v>1373200201</v>
          </cell>
          <cell r="B83" t="str">
            <v>医療法人社団　鶴川さくら会</v>
          </cell>
          <cell r="C83" t="str">
            <v>指定居宅介護支援事業所　桜</v>
          </cell>
          <cell r="D83" t="str">
            <v>居宅介護支援</v>
          </cell>
        </row>
        <row r="84">
          <cell r="A84">
            <v>1373200219</v>
          </cell>
          <cell r="B84" t="str">
            <v>社会福祉法人　賛育会</v>
          </cell>
          <cell r="C84" t="str">
            <v>清風園</v>
          </cell>
          <cell r="D84" t="str">
            <v>短期入所生活介護</v>
          </cell>
        </row>
        <row r="85">
          <cell r="A85">
            <v>1373200219</v>
          </cell>
          <cell r="B85" t="str">
            <v>社会福祉法人　賛育会</v>
          </cell>
          <cell r="C85" t="str">
            <v>清風園</v>
          </cell>
          <cell r="D85" t="str">
            <v>介護老人福祉施設</v>
          </cell>
        </row>
        <row r="86">
          <cell r="A86">
            <v>1373200227</v>
          </cell>
          <cell r="B86" t="str">
            <v>社会福祉法人　芙蓉会</v>
          </cell>
          <cell r="C86" t="str">
            <v>芙蓉園</v>
          </cell>
          <cell r="D86" t="str">
            <v>介護老人福祉施設</v>
          </cell>
        </row>
        <row r="87">
          <cell r="A87">
            <v>1373200235</v>
          </cell>
          <cell r="B87" t="str">
            <v>社会福祉法人　友愛十字会</v>
          </cell>
          <cell r="C87" t="str">
            <v>友愛荘</v>
          </cell>
          <cell r="D87" t="str">
            <v>短期入所生活介護</v>
          </cell>
        </row>
        <row r="88">
          <cell r="A88">
            <v>1373200235</v>
          </cell>
          <cell r="B88" t="str">
            <v>社会福祉法人　友愛十字会</v>
          </cell>
          <cell r="C88" t="str">
            <v>友愛荘</v>
          </cell>
          <cell r="D88" t="str">
            <v>介護老人福祉施設</v>
          </cell>
        </row>
        <row r="89">
          <cell r="A89">
            <v>1373200243</v>
          </cell>
          <cell r="B89" t="str">
            <v>社会福祉法人　南町田ちいろば会</v>
          </cell>
          <cell r="C89" t="str">
            <v>みぎわホーム</v>
          </cell>
          <cell r="D89" t="str">
            <v>短期入所生活介護</v>
          </cell>
        </row>
        <row r="90">
          <cell r="A90">
            <v>1373200243</v>
          </cell>
          <cell r="B90" t="str">
            <v>社会福祉法人　南町田ちいろば会</v>
          </cell>
          <cell r="C90" t="str">
            <v>みぎわホーム</v>
          </cell>
          <cell r="D90" t="str">
            <v>介護老人福祉施設</v>
          </cell>
        </row>
        <row r="91">
          <cell r="A91">
            <v>1373200250</v>
          </cell>
          <cell r="B91" t="str">
            <v>社会福祉法人　福音会</v>
          </cell>
          <cell r="C91" t="str">
            <v>福音の家</v>
          </cell>
          <cell r="D91" t="str">
            <v>短期入所生活介護</v>
          </cell>
        </row>
        <row r="92">
          <cell r="A92">
            <v>1373200250</v>
          </cell>
          <cell r="B92" t="str">
            <v>社会福祉法人　福音会</v>
          </cell>
          <cell r="C92" t="str">
            <v>福音の家</v>
          </cell>
          <cell r="D92" t="str">
            <v>介護老人福祉施設</v>
          </cell>
        </row>
        <row r="93">
          <cell r="A93">
            <v>1373200268</v>
          </cell>
          <cell r="B93" t="str">
            <v>社会福祉法人　月峰会</v>
          </cell>
          <cell r="C93" t="str">
            <v>杏林荘</v>
          </cell>
          <cell r="D93" t="str">
            <v>介護老人福祉施設</v>
          </cell>
        </row>
        <row r="94">
          <cell r="A94">
            <v>1373200276</v>
          </cell>
          <cell r="B94" t="str">
            <v>社会福祉法人　東京援護協会</v>
          </cell>
          <cell r="C94" t="str">
            <v>サルビア荘</v>
          </cell>
          <cell r="D94" t="str">
            <v>短期入所生活介護</v>
          </cell>
        </row>
        <row r="95">
          <cell r="A95">
            <v>1373200276</v>
          </cell>
          <cell r="B95" t="str">
            <v>社会福祉法人　東京援護協会</v>
          </cell>
          <cell r="C95" t="str">
            <v>サルビア荘</v>
          </cell>
          <cell r="D95" t="str">
            <v>介護老人福祉施設</v>
          </cell>
        </row>
        <row r="96">
          <cell r="A96">
            <v>1373200284</v>
          </cell>
          <cell r="B96" t="str">
            <v>社会福祉法人　合掌苑</v>
          </cell>
          <cell r="C96" t="str">
            <v>合掌苑桂寮</v>
          </cell>
          <cell r="D96" t="str">
            <v>短期入所生活介護</v>
          </cell>
        </row>
        <row r="97">
          <cell r="A97">
            <v>1373200284</v>
          </cell>
          <cell r="B97" t="str">
            <v>社会福祉法人　合掌苑</v>
          </cell>
          <cell r="C97" t="str">
            <v>合掌苑桂寮</v>
          </cell>
          <cell r="D97" t="str">
            <v>介護老人福祉施設</v>
          </cell>
        </row>
        <row r="98">
          <cell r="A98">
            <v>1373200292</v>
          </cell>
          <cell r="B98" t="str">
            <v>社会福祉法人　七五三会</v>
          </cell>
          <cell r="C98" t="str">
            <v>いづみの里</v>
          </cell>
          <cell r="D98" t="str">
            <v>介護老人福祉施設</v>
          </cell>
        </row>
        <row r="99">
          <cell r="A99">
            <v>1373200300</v>
          </cell>
          <cell r="B99" t="str">
            <v>社会福祉法人　賛育会</v>
          </cell>
          <cell r="C99" t="str">
            <v>第二清風園</v>
          </cell>
          <cell r="D99" t="str">
            <v>介護老人福祉施設</v>
          </cell>
        </row>
        <row r="100">
          <cell r="A100">
            <v>1373200326</v>
          </cell>
          <cell r="B100" t="str">
            <v>医療法人社団　三医会</v>
          </cell>
          <cell r="C100" t="str">
            <v>訪問看護ステーション鶴川ひまわり</v>
          </cell>
          <cell r="D100" t="str">
            <v>居宅介護支援</v>
          </cell>
        </row>
        <row r="101">
          <cell r="A101">
            <v>1373200375</v>
          </cell>
          <cell r="B101" t="str">
            <v>株式会社　ツクイ</v>
          </cell>
          <cell r="C101" t="str">
            <v>ツクイ町田森野</v>
          </cell>
          <cell r="D101" t="str">
            <v>居宅介護支援</v>
          </cell>
        </row>
        <row r="102">
          <cell r="A102">
            <v>1373200383</v>
          </cell>
          <cell r="B102" t="str">
            <v>菱明ロイヤルライフ株式会社</v>
          </cell>
          <cell r="C102" t="str">
            <v>コンフォート　ロイヤルライフ多摩</v>
          </cell>
          <cell r="D102" t="str">
            <v>特定施設入居者生活介護</v>
          </cell>
        </row>
        <row r="103">
          <cell r="A103">
            <v>1373200409</v>
          </cell>
          <cell r="B103" t="str">
            <v>株式会社　ツクイ</v>
          </cell>
          <cell r="C103" t="str">
            <v>ツクイ町田森野</v>
          </cell>
          <cell r="D103" t="str">
            <v>訪問介護</v>
          </cell>
        </row>
        <row r="104">
          <cell r="A104">
            <v>1373200409</v>
          </cell>
          <cell r="B104" t="str">
            <v>株式会社　ツクイ</v>
          </cell>
          <cell r="C104" t="str">
            <v>ツクイ町田森野</v>
          </cell>
          <cell r="D104" t="str">
            <v>訪問入浴介護</v>
          </cell>
        </row>
        <row r="105">
          <cell r="A105">
            <v>1373200417</v>
          </cell>
          <cell r="B105" t="str">
            <v>企業組合労協センター事業団</v>
          </cell>
          <cell r="C105" t="str">
            <v>ワーカーズコープけやき</v>
          </cell>
          <cell r="D105" t="str">
            <v>訪問介護</v>
          </cell>
        </row>
        <row r="106">
          <cell r="A106">
            <v>1373200425</v>
          </cell>
          <cell r="B106" t="str">
            <v>生活協同組合・東京高齢協</v>
          </cell>
          <cell r="C106" t="str">
            <v>東京高齢協町田地域センター</v>
          </cell>
          <cell r="D106" t="str">
            <v>訪問介護</v>
          </cell>
        </row>
        <row r="107">
          <cell r="A107">
            <v>1373200425</v>
          </cell>
          <cell r="B107" t="str">
            <v>生活協同組合・東京高齢協</v>
          </cell>
          <cell r="C107" t="str">
            <v>東京高齢協町田地域センター</v>
          </cell>
          <cell r="D107" t="str">
            <v>通院等乗降介助</v>
          </cell>
        </row>
        <row r="108">
          <cell r="A108">
            <v>1373200466</v>
          </cell>
          <cell r="B108" t="str">
            <v>株式会社　ライフサポートめぐみ</v>
          </cell>
          <cell r="C108" t="str">
            <v>ヘルパーステーション　めぐみ</v>
          </cell>
          <cell r="D108" t="str">
            <v>訪問介護</v>
          </cell>
        </row>
        <row r="109">
          <cell r="A109">
            <v>1373200474</v>
          </cell>
          <cell r="B109" t="str">
            <v>医療法人社団　芙蓉会</v>
          </cell>
          <cell r="C109" t="str">
            <v>医療法人社団　芙蓉会　ふよう病院</v>
          </cell>
          <cell r="D109" t="str">
            <v>介護療養型医療施設</v>
          </cell>
        </row>
        <row r="110">
          <cell r="A110">
            <v>1373200490</v>
          </cell>
          <cell r="B110" t="str">
            <v>社会福祉法人　福音会</v>
          </cell>
          <cell r="C110" t="str">
            <v>ふくいんヘルパーステーション</v>
          </cell>
          <cell r="D110" t="str">
            <v>訪問介護</v>
          </cell>
        </row>
        <row r="111">
          <cell r="A111">
            <v>1373200508</v>
          </cell>
          <cell r="B111" t="str">
            <v>社会福祉法人　福音会</v>
          </cell>
          <cell r="C111" t="str">
            <v>デイサービス鶴川</v>
          </cell>
          <cell r="D111" t="str">
            <v>通所介護</v>
          </cell>
        </row>
        <row r="112">
          <cell r="A112">
            <v>1373200516</v>
          </cell>
          <cell r="B112" t="str">
            <v>社会福祉法人　福音会</v>
          </cell>
          <cell r="C112" t="str">
            <v>まちだケアセンター</v>
          </cell>
          <cell r="D112" t="str">
            <v>通所介護</v>
          </cell>
        </row>
        <row r="113">
          <cell r="A113">
            <v>1373200516</v>
          </cell>
          <cell r="B113" t="str">
            <v>社会福祉法人　福音会</v>
          </cell>
          <cell r="C113" t="str">
            <v>まちだケアセンター</v>
          </cell>
          <cell r="D113" t="str">
            <v>認知症対応型通所介護</v>
          </cell>
        </row>
        <row r="114">
          <cell r="A114">
            <v>1373200524</v>
          </cell>
          <cell r="B114" t="str">
            <v>医療法人社団　久和会</v>
          </cell>
          <cell r="C114" t="str">
            <v>彦根整形外科クリニック</v>
          </cell>
          <cell r="D114" t="str">
            <v>居宅介護支援</v>
          </cell>
        </row>
        <row r="115">
          <cell r="A115">
            <v>1373200540</v>
          </cell>
          <cell r="B115" t="str">
            <v>株式会社　ニチイ学館</v>
          </cell>
          <cell r="C115" t="str">
            <v>ニチイケアセンター町田</v>
          </cell>
          <cell r="D115" t="str">
            <v>訪問介護</v>
          </cell>
        </row>
        <row r="116">
          <cell r="A116">
            <v>1373200557</v>
          </cell>
          <cell r="B116" t="str">
            <v>社会福祉法人　東京援護協会</v>
          </cell>
          <cell r="C116" t="str">
            <v>サルビアデイケアセンター</v>
          </cell>
          <cell r="D116" t="str">
            <v>認知症対応型通所介護</v>
          </cell>
        </row>
        <row r="117">
          <cell r="A117">
            <v>1373200565</v>
          </cell>
          <cell r="B117" t="str">
            <v>有限会社　町田ケアテンポ</v>
          </cell>
          <cell r="C117" t="str">
            <v>町田ケアテンポ</v>
          </cell>
          <cell r="D117" t="str">
            <v>居宅介護支援</v>
          </cell>
        </row>
        <row r="118">
          <cell r="A118">
            <v>1373200565</v>
          </cell>
          <cell r="B118" t="str">
            <v>有限会社　町田ケアテンポ</v>
          </cell>
          <cell r="C118" t="str">
            <v>町田ケアテンポ</v>
          </cell>
          <cell r="D118" t="str">
            <v>訪問介護</v>
          </cell>
        </row>
        <row r="119">
          <cell r="A119">
            <v>1373200573</v>
          </cell>
          <cell r="B119" t="str">
            <v>社会福祉法人　福音会</v>
          </cell>
          <cell r="C119" t="str">
            <v>ケアセンター　木曽山崎</v>
          </cell>
          <cell r="D119" t="str">
            <v>通所介護</v>
          </cell>
        </row>
        <row r="120">
          <cell r="A120">
            <v>1373200573</v>
          </cell>
          <cell r="B120" t="str">
            <v>社会福祉法人　福音会</v>
          </cell>
          <cell r="C120" t="str">
            <v>ケアセンター　木曽山崎</v>
          </cell>
          <cell r="D120" t="str">
            <v>認知症対応型通所介護</v>
          </cell>
        </row>
        <row r="121">
          <cell r="A121">
            <v>1373200581</v>
          </cell>
          <cell r="B121" t="str">
            <v>医療法人財団　明理会</v>
          </cell>
          <cell r="C121" t="str">
            <v>鶴川サナトリウム病院</v>
          </cell>
          <cell r="D121" t="str">
            <v>居宅介護支援</v>
          </cell>
        </row>
        <row r="122">
          <cell r="A122">
            <v>1373200581</v>
          </cell>
          <cell r="B122" t="str">
            <v>医療法人財団　明理会</v>
          </cell>
          <cell r="C122" t="str">
            <v>鶴川サナトリウム病院</v>
          </cell>
          <cell r="D122" t="str">
            <v>通所リハビリテーション</v>
          </cell>
        </row>
        <row r="123">
          <cell r="A123">
            <v>1373200615</v>
          </cell>
          <cell r="B123" t="str">
            <v>社会福祉法人　町田市福祉サービス協会</v>
          </cell>
          <cell r="C123" t="str">
            <v>福祉協会ヘルパーステーション</v>
          </cell>
          <cell r="D123" t="str">
            <v>訪問介護</v>
          </cell>
        </row>
        <row r="124">
          <cell r="A124">
            <v>1373200623</v>
          </cell>
          <cell r="B124" t="str">
            <v>社会福祉法人　町田市福祉サービス協会</v>
          </cell>
          <cell r="C124" t="str">
            <v>小山田ヘルパーステーション</v>
          </cell>
          <cell r="D124" t="str">
            <v>訪問介護</v>
          </cell>
        </row>
        <row r="125">
          <cell r="A125">
            <v>1373200631</v>
          </cell>
          <cell r="B125" t="str">
            <v>社会福祉法人　町田市福祉サービス協会</v>
          </cell>
          <cell r="C125" t="str">
            <v>おりづる苑もりの</v>
          </cell>
          <cell r="D125" t="str">
            <v>認知症対応型通所介護</v>
          </cell>
        </row>
        <row r="126">
          <cell r="A126">
            <v>1373200649</v>
          </cell>
          <cell r="B126" t="str">
            <v>社会福祉法人　町田市福祉サービス協会</v>
          </cell>
          <cell r="C126" t="str">
            <v>おりづる苑　せりがや</v>
          </cell>
          <cell r="D126" t="str">
            <v>認知症対応型通所介護</v>
          </cell>
        </row>
        <row r="127">
          <cell r="A127">
            <v>1373200656</v>
          </cell>
          <cell r="B127" t="str">
            <v>社会福祉法人　町田市福祉サービス協会</v>
          </cell>
          <cell r="C127" t="str">
            <v>つくし野デイサービスセンター</v>
          </cell>
          <cell r="D127" t="str">
            <v>通所介護</v>
          </cell>
        </row>
        <row r="128">
          <cell r="A128">
            <v>1373200664</v>
          </cell>
          <cell r="B128" t="str">
            <v>社会福祉法人　町田市福祉サービス協会</v>
          </cell>
          <cell r="C128" t="str">
            <v>小山田高齢者在宅サービスセンター</v>
          </cell>
          <cell r="D128" t="str">
            <v>通所介護</v>
          </cell>
        </row>
        <row r="129">
          <cell r="A129">
            <v>1373200664</v>
          </cell>
          <cell r="B129" t="str">
            <v>社会福祉法人　町田市福祉サービス協会</v>
          </cell>
          <cell r="C129" t="str">
            <v>小山田高齢者在宅サービスセンター</v>
          </cell>
          <cell r="D129" t="str">
            <v>認知症対応型通所介護</v>
          </cell>
        </row>
        <row r="130">
          <cell r="A130">
            <v>1373200698</v>
          </cell>
          <cell r="B130" t="str">
            <v>社会福祉法人　創和会</v>
          </cell>
          <cell r="C130" t="str">
            <v>ケアセンター成瀬</v>
          </cell>
          <cell r="D130" t="str">
            <v>通所介護</v>
          </cell>
        </row>
        <row r="131">
          <cell r="A131">
            <v>1373200698</v>
          </cell>
          <cell r="B131" t="str">
            <v>社会福祉法人　創和会</v>
          </cell>
          <cell r="C131" t="str">
            <v>ケアセンター成瀬</v>
          </cell>
          <cell r="D131" t="str">
            <v>認知症対応型通所介護</v>
          </cell>
        </row>
        <row r="132">
          <cell r="A132">
            <v>1373200722</v>
          </cell>
          <cell r="B132" t="str">
            <v>有限会社　たかばん介護サービス</v>
          </cell>
          <cell r="C132" t="str">
            <v>有限会社　たかばん介護サービス</v>
          </cell>
          <cell r="D132" t="str">
            <v>居宅介護支援</v>
          </cell>
        </row>
        <row r="133">
          <cell r="A133">
            <v>1373200722</v>
          </cell>
          <cell r="B133" t="str">
            <v>有限会社　たかばん介護サービス</v>
          </cell>
          <cell r="C133" t="str">
            <v>有限会社　たかばん介護サービス</v>
          </cell>
          <cell r="D133" t="str">
            <v>訪問介護</v>
          </cell>
        </row>
        <row r="134">
          <cell r="A134">
            <v>1373200730</v>
          </cell>
          <cell r="B134" t="str">
            <v>社会福祉法人　賛育会</v>
          </cell>
          <cell r="C134" t="str">
            <v>第二清風園</v>
          </cell>
          <cell r="D134" t="str">
            <v>短期入所生活介護</v>
          </cell>
        </row>
        <row r="135">
          <cell r="A135">
            <v>1373200748</v>
          </cell>
          <cell r="B135" t="str">
            <v>社会福祉法人　賛育会</v>
          </cell>
          <cell r="C135" t="str">
            <v>第二清風園　高齢者在宅サービスセンター</v>
          </cell>
          <cell r="D135" t="str">
            <v>通所介護</v>
          </cell>
        </row>
        <row r="136">
          <cell r="A136">
            <v>1373200748</v>
          </cell>
          <cell r="B136" t="str">
            <v>社会福祉法人　賛育会</v>
          </cell>
          <cell r="C136" t="str">
            <v>第二清風園　高齢者在宅サービスセンター</v>
          </cell>
          <cell r="D136" t="str">
            <v>認知症対応型通所介護</v>
          </cell>
        </row>
        <row r="137">
          <cell r="A137">
            <v>1373200755</v>
          </cell>
          <cell r="B137" t="str">
            <v>社会福祉法人　賛育会</v>
          </cell>
          <cell r="C137" t="str">
            <v>ヘルパーステーション　清風園</v>
          </cell>
          <cell r="D137" t="str">
            <v>訪問介護</v>
          </cell>
        </row>
        <row r="138">
          <cell r="A138">
            <v>1373200763</v>
          </cell>
          <cell r="B138" t="str">
            <v>特定非営利活動法人　桜実会</v>
          </cell>
          <cell r="C138" t="str">
            <v>デイサービス　南大谷</v>
          </cell>
          <cell r="D138" t="str">
            <v>通所介護</v>
          </cell>
        </row>
        <row r="139">
          <cell r="A139">
            <v>1373200771</v>
          </cell>
          <cell r="B139" t="str">
            <v>社会福祉法人　創和会</v>
          </cell>
          <cell r="C139" t="str">
            <v>ヘルパーステーション　成瀬</v>
          </cell>
          <cell r="D139" t="str">
            <v>訪問介護</v>
          </cell>
        </row>
        <row r="140">
          <cell r="A140">
            <v>1373200805</v>
          </cell>
          <cell r="B140" t="str">
            <v>医療法人社団　公朋会</v>
          </cell>
          <cell r="C140" t="str">
            <v>デイケアだんけ</v>
          </cell>
          <cell r="D140" t="str">
            <v>通所リハビリテーション</v>
          </cell>
        </row>
        <row r="141">
          <cell r="A141">
            <v>1373200813</v>
          </cell>
          <cell r="B141" t="str">
            <v>社会福祉法人　合掌苑</v>
          </cell>
          <cell r="C141" t="str">
            <v>合掌苑</v>
          </cell>
          <cell r="D141" t="str">
            <v>訪問介護</v>
          </cell>
        </row>
        <row r="142">
          <cell r="A142">
            <v>1373200821</v>
          </cell>
          <cell r="B142" t="str">
            <v>社会福祉法人　合掌苑</v>
          </cell>
          <cell r="C142" t="str">
            <v>合掌苑　 翠の杜</v>
          </cell>
          <cell r="D142" t="str">
            <v>通所介護</v>
          </cell>
        </row>
        <row r="143">
          <cell r="A143">
            <v>1373200821</v>
          </cell>
          <cell r="B143" t="str">
            <v>社会福祉法人　合掌苑</v>
          </cell>
          <cell r="C143" t="str">
            <v>合掌苑　 翠の杜</v>
          </cell>
          <cell r="D143" t="str">
            <v>認知症対応型通所介護</v>
          </cell>
        </row>
        <row r="144">
          <cell r="A144">
            <v>1373200839</v>
          </cell>
          <cell r="B144" t="str">
            <v>社会福祉法人　合掌苑</v>
          </cell>
          <cell r="C144" t="str">
            <v>合掌苑</v>
          </cell>
          <cell r="D144" t="str">
            <v>訪問入浴介護</v>
          </cell>
        </row>
        <row r="145">
          <cell r="A145">
            <v>1373200847</v>
          </cell>
          <cell r="B145" t="str">
            <v>社会福祉法人　月峰会</v>
          </cell>
          <cell r="C145" t="str">
            <v>デイサービス　杏林荘</v>
          </cell>
          <cell r="D145" t="str">
            <v>通所介護</v>
          </cell>
        </row>
        <row r="146">
          <cell r="A146">
            <v>1373200854</v>
          </cell>
          <cell r="B146" t="str">
            <v>社会福祉法人　竹清会</v>
          </cell>
          <cell r="C146" t="str">
            <v>美郷</v>
          </cell>
          <cell r="D146" t="str">
            <v>居宅介護支援</v>
          </cell>
        </row>
        <row r="147">
          <cell r="A147">
            <v>1373200854</v>
          </cell>
          <cell r="B147" t="str">
            <v>社会福祉法人　竹清会</v>
          </cell>
          <cell r="C147" t="str">
            <v>美郷</v>
          </cell>
          <cell r="D147" t="str">
            <v>通所介護</v>
          </cell>
        </row>
        <row r="148">
          <cell r="A148">
            <v>1373200854</v>
          </cell>
          <cell r="B148" t="str">
            <v>社会福祉法人　竹清会</v>
          </cell>
          <cell r="C148" t="str">
            <v>美郷</v>
          </cell>
          <cell r="D148" t="str">
            <v>短期入所生活介護</v>
          </cell>
        </row>
        <row r="149">
          <cell r="A149">
            <v>1373200854</v>
          </cell>
          <cell r="B149" t="str">
            <v>社会福祉法人　竹清会</v>
          </cell>
          <cell r="C149" t="str">
            <v>美郷</v>
          </cell>
          <cell r="D149" t="str">
            <v>介護老人福祉施設</v>
          </cell>
        </row>
        <row r="150">
          <cell r="A150">
            <v>1373200870</v>
          </cell>
          <cell r="B150" t="str">
            <v>有限会社　アンツ</v>
          </cell>
          <cell r="C150" t="str">
            <v>成瀬台口腔ケア介護支援センター</v>
          </cell>
          <cell r="D150" t="str">
            <v>居宅介護支援</v>
          </cell>
        </row>
        <row r="151">
          <cell r="A151">
            <v>1373200888</v>
          </cell>
          <cell r="B151" t="str">
            <v>株式会社　陽だまりの郷</v>
          </cell>
          <cell r="C151" t="str">
            <v>株式会社　陽だまりの郷</v>
          </cell>
          <cell r="D151" t="str">
            <v>訪問介護</v>
          </cell>
        </row>
        <row r="152">
          <cell r="A152">
            <v>1373200896</v>
          </cell>
          <cell r="B152" t="str">
            <v>特定非営利活動法人　桜実会</v>
          </cell>
          <cell r="C152" t="str">
            <v>桜実会</v>
          </cell>
          <cell r="D152" t="str">
            <v>居宅介護支援</v>
          </cell>
        </row>
        <row r="153">
          <cell r="A153">
            <v>1373200896</v>
          </cell>
          <cell r="B153" t="str">
            <v>特定非営利活動法人　桜実会</v>
          </cell>
          <cell r="C153" t="str">
            <v>桜実会　</v>
          </cell>
          <cell r="D153" t="str">
            <v>訪問介護</v>
          </cell>
        </row>
        <row r="154">
          <cell r="A154">
            <v>1373200896</v>
          </cell>
          <cell r="B154" t="str">
            <v>特定非営利活動法人　桜実会</v>
          </cell>
          <cell r="C154" t="str">
            <v>桜実会</v>
          </cell>
          <cell r="D154" t="str">
            <v>通所介護</v>
          </cell>
        </row>
        <row r="155">
          <cell r="A155">
            <v>1373200896</v>
          </cell>
          <cell r="B155" t="str">
            <v>特定非営利活動法人　桜実会</v>
          </cell>
          <cell r="C155" t="str">
            <v>桜実会</v>
          </cell>
          <cell r="D155" t="str">
            <v>認知症対応型通所介護</v>
          </cell>
        </row>
        <row r="156">
          <cell r="A156">
            <v>1373200920</v>
          </cell>
          <cell r="B156" t="str">
            <v>有限会社　アーム・サービス</v>
          </cell>
          <cell r="C156" t="str">
            <v>有限会社　アーム・サービス</v>
          </cell>
          <cell r="D156" t="str">
            <v>福祉用具貸与</v>
          </cell>
        </row>
        <row r="157">
          <cell r="A157">
            <v>1373200920</v>
          </cell>
          <cell r="B157" t="str">
            <v>有限会社　アーム・サービス</v>
          </cell>
          <cell r="C157" t="str">
            <v>有限会社　アーム・サービス</v>
          </cell>
          <cell r="D157" t="str">
            <v>特定福祉用具販売</v>
          </cell>
        </row>
        <row r="158">
          <cell r="A158">
            <v>1373200953</v>
          </cell>
          <cell r="B158" t="str">
            <v>企業組合労協センター事業団</v>
          </cell>
          <cell r="C158" t="str">
            <v>ワーカーズコープけやき</v>
          </cell>
          <cell r="D158" t="str">
            <v>居宅介護支援</v>
          </cell>
        </row>
        <row r="159">
          <cell r="A159">
            <v>1373200979</v>
          </cell>
          <cell r="B159" t="str">
            <v>株式会社　ハーフ・センチュリー・モア</v>
          </cell>
          <cell r="C159" t="str">
            <v>サンシティ町田</v>
          </cell>
          <cell r="D159" t="str">
            <v>特定施設入居者生活介護</v>
          </cell>
        </row>
        <row r="160">
          <cell r="A160">
            <v>1373200987</v>
          </cell>
          <cell r="B160" t="str">
            <v>株式会社　東京介護サービス</v>
          </cell>
          <cell r="C160" t="str">
            <v>老人グループホーム　陽だまりの家町田</v>
          </cell>
          <cell r="D160" t="str">
            <v>認知症対応型共同生活介護</v>
          </cell>
        </row>
        <row r="161">
          <cell r="A161">
            <v>1373201001</v>
          </cell>
          <cell r="B161" t="str">
            <v>有限会社　アンツ</v>
          </cell>
          <cell r="C161" t="str">
            <v>アンツ訪問介護</v>
          </cell>
          <cell r="D161" t="str">
            <v>訪問介護</v>
          </cell>
        </row>
        <row r="162">
          <cell r="A162">
            <v>1373201027</v>
          </cell>
          <cell r="B162" t="str">
            <v>特定非営利活動法人　湧和</v>
          </cell>
          <cell r="C162" t="str">
            <v>湧和</v>
          </cell>
          <cell r="D162" t="str">
            <v>居宅介護支援</v>
          </cell>
        </row>
        <row r="163">
          <cell r="A163">
            <v>1373201027</v>
          </cell>
          <cell r="B163" t="str">
            <v>特定非営利活動法人　湧和</v>
          </cell>
          <cell r="C163" t="str">
            <v>湧和</v>
          </cell>
          <cell r="D163" t="str">
            <v>訪問介護</v>
          </cell>
        </row>
        <row r="164">
          <cell r="A164">
            <v>1373201027</v>
          </cell>
          <cell r="B164" t="str">
            <v>特定非営利活動法人　湧和</v>
          </cell>
          <cell r="C164" t="str">
            <v>湧和</v>
          </cell>
          <cell r="D164" t="str">
            <v>通所介護</v>
          </cell>
        </row>
        <row r="165">
          <cell r="A165">
            <v>1373201035</v>
          </cell>
          <cell r="B165" t="str">
            <v>有限会社　グッドサービス</v>
          </cell>
          <cell r="C165" t="str">
            <v>有限会社　グッドサービス</v>
          </cell>
          <cell r="D165" t="str">
            <v>訪問介護</v>
          </cell>
        </row>
        <row r="166">
          <cell r="A166">
            <v>1373201035</v>
          </cell>
          <cell r="B166" t="str">
            <v>有限会社　グッドサービス</v>
          </cell>
          <cell r="C166" t="str">
            <v>有限会社　グッドサービス</v>
          </cell>
          <cell r="D166" t="str">
            <v>通院等乗降介助</v>
          </cell>
        </row>
        <row r="167">
          <cell r="A167">
            <v>1373201043</v>
          </cell>
          <cell r="B167" t="str">
            <v>社会福祉法人　七五三会</v>
          </cell>
          <cell r="C167" t="str">
            <v>デイサービス　木曽</v>
          </cell>
          <cell r="D167" t="str">
            <v>通所介護</v>
          </cell>
        </row>
        <row r="168">
          <cell r="A168">
            <v>1373201068</v>
          </cell>
          <cell r="B168" t="str">
            <v>社会福祉法人　南町田ちいろば会</v>
          </cell>
          <cell r="C168" t="str">
            <v>通所介護事業所　みぎわホーム</v>
          </cell>
          <cell r="D168" t="str">
            <v>通所介護</v>
          </cell>
        </row>
        <row r="169">
          <cell r="A169">
            <v>1373201068</v>
          </cell>
          <cell r="B169" t="str">
            <v>社会福祉法人　南町田ちいろば会</v>
          </cell>
          <cell r="C169" t="str">
            <v>通所介護事業所　みぎわホーム</v>
          </cell>
          <cell r="D169" t="str">
            <v>認知症対応型通所介護</v>
          </cell>
        </row>
        <row r="170">
          <cell r="A170">
            <v>1373201076</v>
          </cell>
          <cell r="B170" t="str">
            <v>社会福祉法人　南町田ちいろば会</v>
          </cell>
          <cell r="C170" t="str">
            <v>居宅介護支援センター　みぎわホーム</v>
          </cell>
          <cell r="D170" t="str">
            <v>居宅介護支援</v>
          </cell>
        </row>
        <row r="171">
          <cell r="A171">
            <v>1373201084</v>
          </cell>
          <cell r="B171" t="str">
            <v>特定非営利活動法人　みずきの会</v>
          </cell>
          <cell r="C171" t="str">
            <v>みずき</v>
          </cell>
          <cell r="D171" t="str">
            <v>訪問介護</v>
          </cell>
        </row>
        <row r="172">
          <cell r="A172">
            <v>1373201084</v>
          </cell>
          <cell r="B172" t="str">
            <v>特定非営利活動法人　みずきの会</v>
          </cell>
          <cell r="C172" t="str">
            <v>みずき</v>
          </cell>
          <cell r="D172" t="str">
            <v>通院等乗降介助</v>
          </cell>
        </row>
        <row r="173">
          <cell r="A173">
            <v>1373201100</v>
          </cell>
          <cell r="B173" t="str">
            <v>株式会社　ファーストリバー　メディカルコンサルティング</v>
          </cell>
          <cell r="C173" t="str">
            <v>ファーストリビング町田三輪</v>
          </cell>
          <cell r="D173" t="str">
            <v>認知症対応型共同生活介護</v>
          </cell>
        </row>
        <row r="174">
          <cell r="A174">
            <v>1373201118</v>
          </cell>
          <cell r="B174" t="str">
            <v>社会福祉法人　竹清会</v>
          </cell>
          <cell r="C174" t="str">
            <v>美郷</v>
          </cell>
          <cell r="D174" t="str">
            <v>訪問介護</v>
          </cell>
        </row>
        <row r="175">
          <cell r="A175">
            <v>1373201126</v>
          </cell>
          <cell r="B175" t="str">
            <v>社会福祉法人　賛育会</v>
          </cell>
          <cell r="C175" t="str">
            <v>丘の家　清風</v>
          </cell>
          <cell r="D175" t="str">
            <v>認知症対応型共同生活介護</v>
          </cell>
        </row>
        <row r="176">
          <cell r="A176">
            <v>1373201134</v>
          </cell>
          <cell r="B176" t="str">
            <v>社会福祉法人　賛育会</v>
          </cell>
          <cell r="C176" t="str">
            <v>高齢者在宅サービスセンター　清風園</v>
          </cell>
          <cell r="D176" t="str">
            <v>通所介護</v>
          </cell>
        </row>
        <row r="177">
          <cell r="A177">
            <v>1373201167</v>
          </cell>
          <cell r="B177" t="str">
            <v>社会福祉法人　嘉祥会</v>
          </cell>
          <cell r="C177" t="str">
            <v>認知症高齢者グループホーム　ぬくもりの園</v>
          </cell>
          <cell r="D177" t="str">
            <v>認知症対応型共同生活介護</v>
          </cell>
        </row>
        <row r="178">
          <cell r="A178">
            <v>1373201175</v>
          </cell>
          <cell r="B178" t="str">
            <v>社会福祉法人　嘉祥会</v>
          </cell>
          <cell r="C178" t="str">
            <v>高齢者デイサービスセンター　ぬくもりの園</v>
          </cell>
          <cell r="D178" t="str">
            <v>認知症対応型通所介護</v>
          </cell>
        </row>
        <row r="179">
          <cell r="A179">
            <v>1373201183</v>
          </cell>
          <cell r="B179" t="str">
            <v>社会福祉法人　町田真弘会</v>
          </cell>
          <cell r="C179" t="str">
            <v>高齢者グループホーム　光の園町田</v>
          </cell>
          <cell r="D179" t="str">
            <v>認知症対応型共同生活介護</v>
          </cell>
        </row>
        <row r="180">
          <cell r="A180">
            <v>1373201191</v>
          </cell>
          <cell r="B180" t="str">
            <v>社会福祉法人　町田真弘会</v>
          </cell>
          <cell r="C180" t="str">
            <v>高齢者デイサービスセンター　光の園町田</v>
          </cell>
          <cell r="D180" t="str">
            <v>認知症対応型通所介護</v>
          </cell>
        </row>
        <row r="181">
          <cell r="A181">
            <v>1373201209</v>
          </cell>
          <cell r="B181" t="str">
            <v>有限会社　アクティブライフ</v>
          </cell>
          <cell r="C181" t="str">
            <v>介護支援　アクティブ</v>
          </cell>
          <cell r="D181" t="str">
            <v>居宅介護支援</v>
          </cell>
        </row>
        <row r="182">
          <cell r="A182">
            <v>1373201209</v>
          </cell>
          <cell r="B182" t="str">
            <v>有限会社　アクティブライフ</v>
          </cell>
          <cell r="C182" t="str">
            <v>介護支援　アクティブ</v>
          </cell>
          <cell r="D182" t="str">
            <v>認知症対応型通所介護</v>
          </cell>
        </row>
        <row r="183">
          <cell r="A183">
            <v>1373201217</v>
          </cell>
          <cell r="B183" t="str">
            <v>日中通商株式会社</v>
          </cell>
          <cell r="C183" t="str">
            <v>ヘルパーステーション　相原</v>
          </cell>
          <cell r="D183" t="str">
            <v>居宅介護支援</v>
          </cell>
        </row>
        <row r="184">
          <cell r="A184">
            <v>1373201217</v>
          </cell>
          <cell r="B184" t="str">
            <v>日中通商株式会社</v>
          </cell>
          <cell r="C184" t="str">
            <v>ヘルパーステーション　相原</v>
          </cell>
          <cell r="D184" t="str">
            <v>訪問介護</v>
          </cell>
        </row>
        <row r="185">
          <cell r="A185">
            <v>1373201217</v>
          </cell>
          <cell r="B185" t="str">
            <v>日中通商株式会社</v>
          </cell>
          <cell r="C185" t="str">
            <v>ヘルパーステーション　相原</v>
          </cell>
          <cell r="D185" t="str">
            <v>通院等乗降介助</v>
          </cell>
        </row>
        <row r="186">
          <cell r="A186">
            <v>1373201225</v>
          </cell>
          <cell r="B186" t="str">
            <v>特定非営利活動法人　アビリティクラブたすけあい</v>
          </cell>
          <cell r="C186" t="str">
            <v>NPO・ACT町田たすけあいワーカーズ</v>
          </cell>
          <cell r="D186" t="str">
            <v>訪問介護</v>
          </cell>
        </row>
        <row r="187">
          <cell r="A187">
            <v>1373201233</v>
          </cell>
          <cell r="B187" t="str">
            <v>株式会社　ユー・アイウェルフェア</v>
          </cell>
          <cell r="C187" t="str">
            <v>グループホーム　花水木</v>
          </cell>
          <cell r="D187" t="str">
            <v>認知症対応型共同生活介護</v>
          </cell>
        </row>
        <row r="188">
          <cell r="A188">
            <v>1373201241</v>
          </cell>
          <cell r="B188" t="str">
            <v>特定非営利活動法人　まりも</v>
          </cell>
          <cell r="C188" t="str">
            <v>まりもヘルパーステーション</v>
          </cell>
          <cell r="D188" t="str">
            <v>訪問介護</v>
          </cell>
        </row>
        <row r="189">
          <cell r="A189">
            <v>1373201241</v>
          </cell>
          <cell r="B189" t="str">
            <v>特定非営利活動法人　まりも</v>
          </cell>
          <cell r="C189" t="str">
            <v>まりもヘルパーステーション</v>
          </cell>
          <cell r="D189" t="str">
            <v>通院等乗降介助</v>
          </cell>
        </row>
        <row r="190">
          <cell r="A190">
            <v>1373201266</v>
          </cell>
          <cell r="B190" t="str">
            <v>特定非営利活動法人　鶴川にケアセンターを作ろう会</v>
          </cell>
          <cell r="C190" t="str">
            <v>ケアセンター　つくしんぼ</v>
          </cell>
          <cell r="D190" t="str">
            <v>居宅介護支援</v>
          </cell>
        </row>
        <row r="191">
          <cell r="A191">
            <v>1373201266</v>
          </cell>
          <cell r="B191" t="str">
            <v>特定非営利活動法人　鶴川にケアセンターを作ろう会</v>
          </cell>
          <cell r="C191" t="str">
            <v>ケアセンター　つくしんぼ</v>
          </cell>
          <cell r="D191" t="str">
            <v>訪問介護</v>
          </cell>
        </row>
        <row r="192">
          <cell r="A192">
            <v>1373201282</v>
          </cell>
          <cell r="B192" t="str">
            <v>株式会社　ベネッセスタイルケア</v>
          </cell>
          <cell r="C192" t="str">
            <v>メディカルホームグラニー玉川学園・町田</v>
          </cell>
          <cell r="D192" t="str">
            <v>特定施設入居者生活介護</v>
          </cell>
        </row>
        <row r="193">
          <cell r="A193">
            <v>1373201316</v>
          </cell>
          <cell r="B193" t="str">
            <v>医療法人社団　芙蓉会</v>
          </cell>
          <cell r="C193" t="str">
            <v>グループホーム　あおぞら</v>
          </cell>
          <cell r="D193" t="str">
            <v>認知症対応型共同生活介護</v>
          </cell>
        </row>
        <row r="194">
          <cell r="A194">
            <v>1373201324</v>
          </cell>
          <cell r="B194" t="str">
            <v>医療法人社団　芙蓉会</v>
          </cell>
          <cell r="C194" t="str">
            <v>ふよう病院　短期入所生活介護事業所</v>
          </cell>
          <cell r="D194" t="str">
            <v>短期入所生活介護</v>
          </cell>
        </row>
        <row r="195">
          <cell r="A195">
            <v>1373201332</v>
          </cell>
          <cell r="B195" t="str">
            <v>社会福祉法人　芙蓉会</v>
          </cell>
          <cell r="C195" t="str">
            <v>ヘルパーステーション　芙蓉園</v>
          </cell>
          <cell r="D195" t="str">
            <v>訪問介護</v>
          </cell>
        </row>
        <row r="196">
          <cell r="A196">
            <v>1373201340</v>
          </cell>
          <cell r="B196" t="str">
            <v>社会福祉法人　芙蓉会</v>
          </cell>
          <cell r="C196" t="str">
            <v>デイサービスセンター　芙蓉園</v>
          </cell>
          <cell r="D196" t="str">
            <v>通所介護</v>
          </cell>
        </row>
        <row r="197">
          <cell r="A197">
            <v>1373201357</v>
          </cell>
          <cell r="B197" t="str">
            <v>社会福祉法人　芙蓉会</v>
          </cell>
          <cell r="C197" t="str">
            <v>短期入所　芙蓉園</v>
          </cell>
          <cell r="D197" t="str">
            <v>短期入所生活介護</v>
          </cell>
        </row>
        <row r="198">
          <cell r="A198">
            <v>1373201373</v>
          </cell>
          <cell r="B198" t="str">
            <v>特定非営利活動法人　みずきの会</v>
          </cell>
          <cell r="C198" t="str">
            <v>森のさろん</v>
          </cell>
          <cell r="D198" t="str">
            <v>通所介護</v>
          </cell>
        </row>
        <row r="199">
          <cell r="A199">
            <v>1373201381</v>
          </cell>
          <cell r="B199" t="str">
            <v>株式会社　ベネッセスタイルケア</v>
          </cell>
          <cell r="C199" t="str">
            <v>グランダ町田</v>
          </cell>
          <cell r="D199" t="str">
            <v>特定施設入居者生活介護</v>
          </cell>
        </row>
        <row r="200">
          <cell r="A200">
            <v>1373201399</v>
          </cell>
          <cell r="B200" t="str">
            <v>クリエーティブ　カミヤ株式会社</v>
          </cell>
          <cell r="C200" t="str">
            <v>介護ショップ　カミヤ</v>
          </cell>
          <cell r="D200" t="str">
            <v>福祉用具貸与</v>
          </cell>
        </row>
        <row r="201">
          <cell r="A201">
            <v>1373201399</v>
          </cell>
          <cell r="B201" t="str">
            <v>クリエーティブ　カミヤ株式会社</v>
          </cell>
          <cell r="C201" t="str">
            <v>介護ショップ　カミヤ</v>
          </cell>
          <cell r="D201" t="str">
            <v>特定福祉用具販売</v>
          </cell>
        </row>
        <row r="202">
          <cell r="A202">
            <v>1373201407</v>
          </cell>
          <cell r="B202" t="str">
            <v>株式会社　ベビーランド・タマベビー</v>
          </cell>
          <cell r="C202" t="str">
            <v>株式会社　ベビーランド・タマベビー</v>
          </cell>
          <cell r="D202" t="str">
            <v>福祉用具貸与</v>
          </cell>
        </row>
        <row r="203">
          <cell r="A203">
            <v>1373201415</v>
          </cell>
          <cell r="B203" t="str">
            <v>有限会社　赤いふうせん</v>
          </cell>
          <cell r="C203" t="str">
            <v>ヘルパーステーション　(有)赤いふうせん</v>
          </cell>
          <cell r="D203" t="str">
            <v>居宅介護支援</v>
          </cell>
        </row>
        <row r="204">
          <cell r="A204">
            <v>1373201415</v>
          </cell>
          <cell r="B204" t="str">
            <v>有限会社　赤いふうせん</v>
          </cell>
          <cell r="C204" t="str">
            <v>ヘルパーステーション　(有)赤いふうせん</v>
          </cell>
          <cell r="D204" t="str">
            <v>訪問介護</v>
          </cell>
        </row>
        <row r="205">
          <cell r="A205">
            <v>1373201415</v>
          </cell>
          <cell r="B205" t="str">
            <v>有限会社　赤いふうせん</v>
          </cell>
          <cell r="C205" t="str">
            <v>ヘルパーステーション　(有)赤いふうせん</v>
          </cell>
          <cell r="D205" t="str">
            <v>通院等乗降介助</v>
          </cell>
        </row>
        <row r="206">
          <cell r="A206">
            <v>1373201423</v>
          </cell>
          <cell r="B206" t="str">
            <v>医療法人社団　三医会</v>
          </cell>
          <cell r="C206" t="str">
            <v>デイサービス三輪</v>
          </cell>
          <cell r="D206" t="str">
            <v>通所介護</v>
          </cell>
        </row>
        <row r="207">
          <cell r="A207">
            <v>1373201449</v>
          </cell>
          <cell r="B207" t="str">
            <v>特定非営利活動法人　明るい老後を考える会</v>
          </cell>
          <cell r="C207" t="str">
            <v>デイサービス　榛名坂</v>
          </cell>
          <cell r="D207" t="str">
            <v>通所介護</v>
          </cell>
        </row>
        <row r="208">
          <cell r="A208">
            <v>1373201472</v>
          </cell>
          <cell r="B208" t="str">
            <v>企業組合労協センター事業団</v>
          </cell>
          <cell r="C208" t="str">
            <v>コミュニティはうす　シナモン</v>
          </cell>
          <cell r="D208" t="str">
            <v>居宅介護支援</v>
          </cell>
        </row>
        <row r="209">
          <cell r="A209">
            <v>1373201472</v>
          </cell>
          <cell r="B209" t="str">
            <v>企業組合労協センター事業団</v>
          </cell>
          <cell r="C209" t="str">
            <v>コミュニティはうす　シナモン</v>
          </cell>
          <cell r="D209" t="str">
            <v>訪問介護</v>
          </cell>
        </row>
        <row r="210">
          <cell r="A210">
            <v>1373201472</v>
          </cell>
          <cell r="B210" t="str">
            <v>企業組合労協センター事業団</v>
          </cell>
          <cell r="C210" t="str">
            <v>コミュニティはうす　シナモン</v>
          </cell>
          <cell r="D210" t="str">
            <v>通所介護</v>
          </cell>
        </row>
        <row r="211">
          <cell r="A211">
            <v>1373201506</v>
          </cell>
          <cell r="B211" t="str">
            <v>社会福祉法人　南町田ちいろば会</v>
          </cell>
          <cell r="C211" t="str">
            <v>訪問介護事業所 みぎわホーム</v>
          </cell>
          <cell r="D211" t="str">
            <v>訪問介護</v>
          </cell>
        </row>
        <row r="212">
          <cell r="A212">
            <v>1373201514</v>
          </cell>
          <cell r="B212" t="str">
            <v>有限会社　友</v>
          </cell>
          <cell r="C212" t="str">
            <v>ヘルパーステーション（有）　友</v>
          </cell>
          <cell r="D212" t="str">
            <v>訪問介護</v>
          </cell>
        </row>
        <row r="213">
          <cell r="A213">
            <v>1373201514</v>
          </cell>
          <cell r="B213" t="str">
            <v>有限会社　友</v>
          </cell>
          <cell r="C213" t="str">
            <v>ヘルパーステーション（有）　友</v>
          </cell>
          <cell r="D213" t="str">
            <v>通院等乗降介助</v>
          </cell>
        </row>
        <row r="214">
          <cell r="A214">
            <v>1373201522</v>
          </cell>
          <cell r="B214" t="str">
            <v>株式会社　ツクイ</v>
          </cell>
          <cell r="C214" t="str">
            <v>ツクイ町田金井</v>
          </cell>
          <cell r="D214" t="str">
            <v>訪問介護</v>
          </cell>
        </row>
        <row r="215">
          <cell r="A215">
            <v>1373201548</v>
          </cell>
          <cell r="B215" t="str">
            <v>特定非営利活動法人　楓の風</v>
          </cell>
          <cell r="C215" t="str">
            <v>デイサービス　高ヶ坂　</v>
          </cell>
          <cell r="D215" t="str">
            <v>通所介護</v>
          </cell>
        </row>
        <row r="216">
          <cell r="A216">
            <v>1373201555</v>
          </cell>
          <cell r="B216" t="str">
            <v>リプラ株式会社</v>
          </cell>
          <cell r="C216" t="str">
            <v>リプラリハビリ訓練室ナルセ</v>
          </cell>
          <cell r="D216" t="str">
            <v>通所介護</v>
          </cell>
        </row>
        <row r="217">
          <cell r="A217">
            <v>1373201597</v>
          </cell>
          <cell r="B217" t="str">
            <v>社会福祉法人　悠々会</v>
          </cell>
          <cell r="C217" t="str">
            <v>居宅介護支援事業所　悠々園</v>
          </cell>
          <cell r="D217" t="str">
            <v>居宅介護支援</v>
          </cell>
        </row>
        <row r="218">
          <cell r="A218">
            <v>1373201605</v>
          </cell>
          <cell r="B218" t="str">
            <v>社会福祉法人　悠々会</v>
          </cell>
          <cell r="C218" t="str">
            <v>短期入所施設　悠々園</v>
          </cell>
          <cell r="D218" t="str">
            <v>短期入所生活介護</v>
          </cell>
        </row>
        <row r="219">
          <cell r="A219">
            <v>1373201613</v>
          </cell>
          <cell r="B219" t="str">
            <v>社会福祉法人　悠々会</v>
          </cell>
          <cell r="C219" t="str">
            <v>デイサービスセンター　悠々園</v>
          </cell>
          <cell r="D219" t="str">
            <v>通所介護</v>
          </cell>
        </row>
        <row r="220">
          <cell r="A220">
            <v>1373201639</v>
          </cell>
          <cell r="B220" t="str">
            <v>社会福祉法人　悠々会</v>
          </cell>
          <cell r="C220" t="str">
            <v>悠々園</v>
          </cell>
          <cell r="D220" t="str">
            <v>介護老人福祉施設</v>
          </cell>
        </row>
        <row r="221">
          <cell r="A221">
            <v>1373201647</v>
          </cell>
          <cell r="B221" t="str">
            <v>町田ガス株式会社</v>
          </cell>
          <cell r="C221" t="str">
            <v>パナソニックエイジフリー介護チェーン　町田</v>
          </cell>
          <cell r="D221" t="str">
            <v>福祉用具貸与</v>
          </cell>
        </row>
        <row r="222">
          <cell r="A222">
            <v>1373201647</v>
          </cell>
          <cell r="B222" t="str">
            <v>町田ガス株式会社</v>
          </cell>
          <cell r="C222" t="str">
            <v>パナソニックエイジフリー介護チェーン　町田</v>
          </cell>
          <cell r="D222" t="str">
            <v>特定福祉用具販売</v>
          </cell>
        </row>
        <row r="223">
          <cell r="A223">
            <v>1373201662</v>
          </cell>
          <cell r="B223" t="str">
            <v>有限会社　すばる</v>
          </cell>
          <cell r="C223" t="str">
            <v>すばるヘルパーステーション</v>
          </cell>
          <cell r="D223" t="str">
            <v>訪問介護</v>
          </cell>
        </row>
        <row r="224">
          <cell r="A224">
            <v>1373201662</v>
          </cell>
          <cell r="B224" t="str">
            <v>有限会社　すばる</v>
          </cell>
          <cell r="C224" t="str">
            <v>すばるヘルパーステーション</v>
          </cell>
          <cell r="D224" t="str">
            <v>通院等乗降介助</v>
          </cell>
        </row>
        <row r="225">
          <cell r="A225">
            <v>1373201670</v>
          </cell>
          <cell r="B225" t="str">
            <v>有限会社　すばる</v>
          </cell>
          <cell r="C225" t="str">
            <v>すばるケアプランサービス</v>
          </cell>
          <cell r="D225" t="str">
            <v>居宅介護支援</v>
          </cell>
        </row>
        <row r="226">
          <cell r="A226">
            <v>1373201688</v>
          </cell>
          <cell r="B226" t="str">
            <v>特定非営利活動法人　東京ケアネットワーク</v>
          </cell>
          <cell r="C226" t="str">
            <v>町田サポートセンター　あさひ</v>
          </cell>
          <cell r="D226" t="str">
            <v>居宅介護支援</v>
          </cell>
        </row>
        <row r="227">
          <cell r="A227">
            <v>1373201688</v>
          </cell>
          <cell r="B227" t="str">
            <v>特定非営利活動法人　東京ケアネットワーク</v>
          </cell>
          <cell r="C227" t="str">
            <v>町田サポートセンター　あさひ</v>
          </cell>
          <cell r="D227" t="str">
            <v>訪問介護</v>
          </cell>
        </row>
        <row r="228">
          <cell r="A228">
            <v>1373201688</v>
          </cell>
          <cell r="B228" t="str">
            <v>特定非営利活動法人　東京ケアネットワーク</v>
          </cell>
          <cell r="C228" t="str">
            <v>町田サポートセンター  あさひ</v>
          </cell>
          <cell r="D228" t="str">
            <v>福祉用具貸与</v>
          </cell>
        </row>
        <row r="229">
          <cell r="A229">
            <v>1373201688</v>
          </cell>
          <cell r="B229" t="str">
            <v>特定非営利活動法人　東京ケアネットワーク</v>
          </cell>
          <cell r="C229" t="str">
            <v>町田サポートセンター  あさひ</v>
          </cell>
          <cell r="D229" t="str">
            <v>特定福祉用具販売</v>
          </cell>
        </row>
        <row r="230">
          <cell r="A230">
            <v>1373201704</v>
          </cell>
          <cell r="B230" t="str">
            <v>有限会社　のぞみ</v>
          </cell>
          <cell r="C230" t="str">
            <v>のぞみヘルパーステーション</v>
          </cell>
          <cell r="D230" t="str">
            <v>訪問介護</v>
          </cell>
        </row>
        <row r="231">
          <cell r="A231">
            <v>1373201712</v>
          </cell>
          <cell r="B231" t="str">
            <v>有限会社　友</v>
          </cell>
          <cell r="C231" t="str">
            <v>介護支援　友</v>
          </cell>
          <cell r="D231" t="str">
            <v>居宅介護支援</v>
          </cell>
        </row>
        <row r="232">
          <cell r="A232">
            <v>1373201746</v>
          </cell>
          <cell r="B232" t="str">
            <v>特定非営利活動法人　鶴川にケアセンターを作ろう会</v>
          </cell>
          <cell r="C232" t="str">
            <v>ケアセンター　つくしんぼデイサービス</v>
          </cell>
          <cell r="D232" t="str">
            <v>通所介護</v>
          </cell>
        </row>
        <row r="233">
          <cell r="A233">
            <v>1373201753</v>
          </cell>
          <cell r="B233" t="str">
            <v>株式会社　鶴ケア</v>
          </cell>
          <cell r="C233" t="str">
            <v>ケアセンター　つくしんぼ</v>
          </cell>
          <cell r="D233" t="str">
            <v>短期入所生活介護</v>
          </cell>
        </row>
        <row r="234">
          <cell r="A234">
            <v>1373201753</v>
          </cell>
          <cell r="B234" t="str">
            <v>株式会社　鶴ケア</v>
          </cell>
          <cell r="C234" t="str">
            <v>ケアセンター　つくしんぼ</v>
          </cell>
          <cell r="D234" t="str">
            <v>特定施設入居者生活介護</v>
          </cell>
        </row>
        <row r="235">
          <cell r="A235">
            <v>1373201787</v>
          </cell>
          <cell r="B235" t="str">
            <v>有限会社　花水木家政婦紹介所</v>
          </cell>
          <cell r="C235" t="str">
            <v>花水木ケアサービス</v>
          </cell>
          <cell r="D235" t="str">
            <v>訪問介護</v>
          </cell>
        </row>
        <row r="236">
          <cell r="A236">
            <v>1373201795</v>
          </cell>
          <cell r="B236" t="str">
            <v>有限会社　ライフヘルプサービス</v>
          </cell>
          <cell r="C236" t="str">
            <v>デイサービス　ゆらり</v>
          </cell>
          <cell r="D236" t="str">
            <v>通所介護</v>
          </cell>
        </row>
        <row r="237">
          <cell r="A237">
            <v>1373201811</v>
          </cell>
          <cell r="B237" t="str">
            <v>社会福祉法人　竹清会</v>
          </cell>
          <cell r="C237" t="str">
            <v>ケアセンター美郷　森野ステーション</v>
          </cell>
          <cell r="D237" t="str">
            <v>居宅介護支援</v>
          </cell>
        </row>
        <row r="238">
          <cell r="A238">
            <v>1373201829</v>
          </cell>
          <cell r="B238" t="str">
            <v>特定非営利活動法人　町田ヒューマンネットワーク</v>
          </cell>
          <cell r="C238" t="str">
            <v>ヘルパーステーション　マイライフ</v>
          </cell>
          <cell r="D238" t="str">
            <v>訪問介護</v>
          </cell>
        </row>
        <row r="239">
          <cell r="A239">
            <v>1373201852</v>
          </cell>
          <cell r="B239" t="str">
            <v>株式会社　事業開発研究所</v>
          </cell>
          <cell r="C239" t="str">
            <v>緑山グランドハイツ</v>
          </cell>
          <cell r="D239" t="str">
            <v>特定施設入居者生活介護</v>
          </cell>
        </row>
        <row r="240">
          <cell r="A240">
            <v>1373201860</v>
          </cell>
          <cell r="B240" t="str">
            <v>株式会社　日本エルダリーケアサービス</v>
          </cell>
          <cell r="C240" t="str">
            <v>なごみ在宅介護サービス町田</v>
          </cell>
          <cell r="D240" t="str">
            <v>訪問介護</v>
          </cell>
        </row>
        <row r="241">
          <cell r="A241">
            <v>1373201886</v>
          </cell>
          <cell r="B241" t="str">
            <v>有限会社　G</v>
          </cell>
          <cell r="C241" t="str">
            <v>きららヘルパーセンター</v>
          </cell>
          <cell r="D241" t="str">
            <v>訪問介護</v>
          </cell>
        </row>
        <row r="242">
          <cell r="A242">
            <v>1373201894</v>
          </cell>
          <cell r="B242" t="str">
            <v>有限会社　G</v>
          </cell>
          <cell r="C242" t="str">
            <v>きららケアマネセンター</v>
          </cell>
          <cell r="D242" t="str">
            <v>居宅介護支援</v>
          </cell>
        </row>
        <row r="243">
          <cell r="A243">
            <v>1373201910</v>
          </cell>
          <cell r="B243" t="str">
            <v>株式会社  ライフサポートめぐみ</v>
          </cell>
          <cell r="C243" t="str">
            <v>ゆいま～る町田</v>
          </cell>
          <cell r="D243" t="str">
            <v>福祉用具貸与</v>
          </cell>
        </row>
        <row r="244">
          <cell r="A244">
            <v>1373201910</v>
          </cell>
          <cell r="B244" t="str">
            <v>株式会社  ライフサポートめぐみ</v>
          </cell>
          <cell r="C244" t="str">
            <v>ゆいま～る町田</v>
          </cell>
          <cell r="D244" t="str">
            <v>特定福祉用具販売</v>
          </cell>
        </row>
        <row r="245">
          <cell r="A245">
            <v>1373201928</v>
          </cell>
          <cell r="B245" t="str">
            <v>生活協同組合・東京高齢協</v>
          </cell>
          <cell r="C245" t="str">
            <v>デイサービス　木曽の里</v>
          </cell>
          <cell r="D245" t="str">
            <v>通所介護</v>
          </cell>
        </row>
        <row r="246">
          <cell r="A246">
            <v>1373202009</v>
          </cell>
          <cell r="B246" t="str">
            <v>特定非営利活動法人　福祉開発研究センター</v>
          </cell>
          <cell r="C246" t="str">
            <v>福祉開発研究センター</v>
          </cell>
          <cell r="D246" t="str">
            <v>居宅介護支援</v>
          </cell>
        </row>
        <row r="247">
          <cell r="A247">
            <v>1373202009</v>
          </cell>
          <cell r="B247" t="str">
            <v>特定非営利活動法人　福祉開発研究センター</v>
          </cell>
          <cell r="C247" t="str">
            <v>福祉開発研究センター</v>
          </cell>
          <cell r="D247" t="str">
            <v>訪問介護</v>
          </cell>
        </row>
        <row r="248">
          <cell r="A248">
            <v>1373202017</v>
          </cell>
          <cell r="B248" t="str">
            <v>特定非営利活動法人　アットホーム</v>
          </cell>
          <cell r="C248" t="str">
            <v>アットホーム</v>
          </cell>
          <cell r="D248" t="str">
            <v>居宅介護支援</v>
          </cell>
        </row>
        <row r="249">
          <cell r="A249">
            <v>1373202017</v>
          </cell>
          <cell r="B249" t="str">
            <v>特定非営利活動法人　アットホーム</v>
          </cell>
          <cell r="C249" t="str">
            <v>アットホーム</v>
          </cell>
          <cell r="D249" t="str">
            <v>訪問介護</v>
          </cell>
        </row>
        <row r="250">
          <cell r="A250">
            <v>1373202017</v>
          </cell>
          <cell r="B250" t="str">
            <v>特定非営利活動法人　アットホーム</v>
          </cell>
          <cell r="C250" t="str">
            <v>アットホーム</v>
          </cell>
          <cell r="D250" t="str">
            <v>通院等乗降介助</v>
          </cell>
        </row>
        <row r="251">
          <cell r="A251">
            <v>1373202033</v>
          </cell>
          <cell r="B251" t="str">
            <v>有限会社　きらめき</v>
          </cell>
          <cell r="C251" t="str">
            <v>なかよし倶楽部クローバー</v>
          </cell>
          <cell r="D251" t="str">
            <v>通所介護</v>
          </cell>
        </row>
        <row r="252">
          <cell r="A252">
            <v>1373202058</v>
          </cell>
          <cell r="B252" t="str">
            <v>社会福祉法人　合掌苑</v>
          </cell>
          <cell r="C252" t="str">
            <v>合掌苑鶴間</v>
          </cell>
          <cell r="D252" t="str">
            <v>訪問介護</v>
          </cell>
        </row>
        <row r="253">
          <cell r="A253">
            <v>1373202066</v>
          </cell>
          <cell r="B253" t="str">
            <v>オークリッチケア有限会社</v>
          </cell>
          <cell r="C253" t="str">
            <v>相原デイサービスセンター</v>
          </cell>
          <cell r="D253" t="str">
            <v>通所介護</v>
          </cell>
        </row>
        <row r="254">
          <cell r="A254">
            <v>1373202074</v>
          </cell>
          <cell r="B254" t="str">
            <v>社会福祉法人　合掌苑</v>
          </cell>
          <cell r="C254" t="str">
            <v>スペシャルケアセンター鶴の苑</v>
          </cell>
          <cell r="D254" t="str">
            <v>特定施設入居者生活介護</v>
          </cell>
        </row>
        <row r="255">
          <cell r="A255">
            <v>1373202108</v>
          </cell>
          <cell r="B255" t="str">
            <v>社会福祉法人　悠々会</v>
          </cell>
          <cell r="C255" t="str">
            <v>ヘルパーステーション　悠々園</v>
          </cell>
          <cell r="D255" t="str">
            <v>訪問介護</v>
          </cell>
        </row>
        <row r="256">
          <cell r="A256">
            <v>1373202116</v>
          </cell>
          <cell r="B256" t="str">
            <v>社会福祉法人　合掌苑</v>
          </cell>
          <cell r="C256" t="str">
            <v>鶴のさと</v>
          </cell>
          <cell r="D256" t="str">
            <v>通所介護</v>
          </cell>
        </row>
        <row r="257">
          <cell r="A257">
            <v>1373202132</v>
          </cell>
          <cell r="B257" t="str">
            <v>有限会社　グッドサービス</v>
          </cell>
          <cell r="C257" t="str">
            <v>滝ノ沢サロンデイサービスセンター</v>
          </cell>
          <cell r="D257" t="str">
            <v>通所介護</v>
          </cell>
        </row>
        <row r="258">
          <cell r="A258">
            <v>1373202165</v>
          </cell>
          <cell r="B258" t="str">
            <v>特定非営利活動法人　日和会</v>
          </cell>
          <cell r="C258" t="str">
            <v>ひより</v>
          </cell>
          <cell r="D258" t="str">
            <v>居宅介護支援</v>
          </cell>
        </row>
        <row r="259">
          <cell r="A259">
            <v>1373202165</v>
          </cell>
          <cell r="B259" t="str">
            <v>特定非営利活動法人　日和会</v>
          </cell>
          <cell r="C259" t="str">
            <v>ひより</v>
          </cell>
          <cell r="D259" t="str">
            <v>訪問介護</v>
          </cell>
        </row>
        <row r="260">
          <cell r="A260">
            <v>1373202173</v>
          </cell>
          <cell r="B260" t="str">
            <v>有限会社　吉祥</v>
          </cell>
          <cell r="C260" t="str">
            <v>ヘルパーステーション　玉手箱</v>
          </cell>
          <cell r="D260" t="str">
            <v>訪問介護</v>
          </cell>
        </row>
        <row r="261">
          <cell r="A261">
            <v>1373202181</v>
          </cell>
          <cell r="B261" t="str">
            <v>特定非営利活動法人　楓の風</v>
          </cell>
          <cell r="C261" t="str">
            <v>デイサービス　藤の台</v>
          </cell>
          <cell r="D261" t="str">
            <v>通所介護</v>
          </cell>
        </row>
        <row r="262">
          <cell r="A262">
            <v>1373202207</v>
          </cell>
          <cell r="B262" t="str">
            <v>株式会社　ツクイ</v>
          </cell>
          <cell r="C262" t="str">
            <v>ツクイ町田鶴川</v>
          </cell>
          <cell r="D262" t="str">
            <v>通所介護</v>
          </cell>
        </row>
        <row r="263">
          <cell r="A263">
            <v>1373202223</v>
          </cell>
          <cell r="B263" t="str">
            <v>有限会社　タートル企画</v>
          </cell>
          <cell r="C263" t="str">
            <v>ヘルパーステーション　竜宮</v>
          </cell>
          <cell r="D263" t="str">
            <v>訪問介護</v>
          </cell>
        </row>
        <row r="264">
          <cell r="A264">
            <v>1373202223</v>
          </cell>
          <cell r="B264" t="str">
            <v>有限会社　タートル企画</v>
          </cell>
          <cell r="C264" t="str">
            <v>ヘルパーステーション　竜宮</v>
          </cell>
          <cell r="D264" t="str">
            <v>通院等乗降介助</v>
          </cell>
        </row>
        <row r="265">
          <cell r="A265">
            <v>1373202256</v>
          </cell>
          <cell r="B265" t="str">
            <v>社会福祉法人　福音会</v>
          </cell>
          <cell r="C265" t="str">
            <v>ふくいんヘルパーステーション木曽山崎</v>
          </cell>
          <cell r="D265" t="str">
            <v>訪問介護</v>
          </cell>
        </row>
        <row r="266">
          <cell r="A266">
            <v>1373202264</v>
          </cell>
          <cell r="B266" t="str">
            <v>アースサポート株式会社</v>
          </cell>
          <cell r="C266" t="str">
            <v>アースサポート町田</v>
          </cell>
          <cell r="D266" t="str">
            <v>居宅介護支援</v>
          </cell>
        </row>
        <row r="267">
          <cell r="A267">
            <v>1373202264</v>
          </cell>
          <cell r="B267" t="str">
            <v>アースサポート株式会社</v>
          </cell>
          <cell r="C267" t="str">
            <v>アースサポート町田</v>
          </cell>
          <cell r="D267" t="str">
            <v>訪問介護</v>
          </cell>
        </row>
        <row r="268">
          <cell r="A268">
            <v>1373202264</v>
          </cell>
          <cell r="B268" t="str">
            <v>アースサポート株式会社</v>
          </cell>
          <cell r="C268" t="str">
            <v>アースサポート町田</v>
          </cell>
          <cell r="D268" t="str">
            <v>訪問入浴介護</v>
          </cell>
        </row>
        <row r="269">
          <cell r="A269">
            <v>1373202298</v>
          </cell>
          <cell r="B269" t="str">
            <v>有限会社　メイプルハンド</v>
          </cell>
          <cell r="C269" t="str">
            <v>ケアステーション　もみじのて</v>
          </cell>
          <cell r="D269" t="str">
            <v>居宅介護支援</v>
          </cell>
        </row>
        <row r="270">
          <cell r="A270">
            <v>1373202306</v>
          </cell>
          <cell r="B270" t="str">
            <v>有限会社　メイプルハンド</v>
          </cell>
          <cell r="C270" t="str">
            <v>ケアステーション　もみじのて</v>
          </cell>
          <cell r="D270" t="str">
            <v>訪問介護</v>
          </cell>
        </row>
        <row r="271">
          <cell r="A271">
            <v>1373202306</v>
          </cell>
          <cell r="B271" t="str">
            <v>有限会社　メイプルハンド</v>
          </cell>
          <cell r="C271" t="str">
            <v>ケアステーション　もみじのて</v>
          </cell>
          <cell r="D271" t="str">
            <v>通院等乗降介助</v>
          </cell>
        </row>
        <row r="272">
          <cell r="A272">
            <v>1373202363</v>
          </cell>
          <cell r="B272" t="str">
            <v>社会福祉法人　町田市福祉サービス協会</v>
          </cell>
          <cell r="C272" t="str">
            <v>特別養護老人ホーム　コモンズ</v>
          </cell>
          <cell r="D272" t="str">
            <v>介護老人福祉施設</v>
          </cell>
        </row>
        <row r="273">
          <cell r="A273">
            <v>1373202413</v>
          </cell>
          <cell r="B273" t="str">
            <v>特定非営利活動法人　アビリティクラブたすけあい</v>
          </cell>
          <cell r="C273" t="str">
            <v>NPO・ACTまちだ居宅介護支援事業所</v>
          </cell>
          <cell r="D273" t="str">
            <v>居宅介護支援</v>
          </cell>
        </row>
        <row r="274">
          <cell r="A274">
            <v>1373202421</v>
          </cell>
          <cell r="B274" t="str">
            <v>有限会社　和の家</v>
          </cell>
          <cell r="C274" t="str">
            <v>デイサービス　野冬花</v>
          </cell>
          <cell r="D274" t="str">
            <v>通所介護</v>
          </cell>
        </row>
        <row r="275">
          <cell r="A275">
            <v>1373202462</v>
          </cell>
          <cell r="B275" t="str">
            <v>社会福祉法人　町田市福祉サービス協会</v>
          </cell>
          <cell r="C275" t="str">
            <v>特別養護老人ホーム　コモンズ</v>
          </cell>
          <cell r="D275" t="str">
            <v>短期入所生活介護</v>
          </cell>
        </row>
        <row r="276">
          <cell r="A276">
            <v>1373202470</v>
          </cell>
          <cell r="B276" t="str">
            <v>特定非営利活動法人　るーぷ</v>
          </cell>
          <cell r="C276" t="str">
            <v>るーぷ</v>
          </cell>
          <cell r="D276" t="str">
            <v>居宅介護支援</v>
          </cell>
        </row>
        <row r="277">
          <cell r="A277">
            <v>1373202470</v>
          </cell>
          <cell r="B277" t="str">
            <v>特定非営利活動法人　るーぷ</v>
          </cell>
          <cell r="C277" t="str">
            <v>るーぷ</v>
          </cell>
          <cell r="D277" t="str">
            <v>訪問介護</v>
          </cell>
        </row>
        <row r="278">
          <cell r="A278">
            <v>1373202488</v>
          </cell>
          <cell r="B278" t="str">
            <v>有限会社　のぞみ</v>
          </cell>
          <cell r="C278" t="str">
            <v>のぞみライフサービス</v>
          </cell>
          <cell r="D278" t="str">
            <v>居宅介護支援</v>
          </cell>
        </row>
        <row r="279">
          <cell r="A279">
            <v>1373202496</v>
          </cell>
          <cell r="B279" t="str">
            <v>有限会社　光介護サービス</v>
          </cell>
          <cell r="C279" t="str">
            <v>居宅介護支援　光介護サービス</v>
          </cell>
          <cell r="D279" t="str">
            <v>居宅介護支援</v>
          </cell>
        </row>
        <row r="280">
          <cell r="A280">
            <v>1373202504</v>
          </cell>
          <cell r="B280" t="str">
            <v>有限会社　光介護サービス</v>
          </cell>
          <cell r="C280" t="str">
            <v>訪問介護　光介護サービス</v>
          </cell>
          <cell r="D280" t="str">
            <v>訪問介護</v>
          </cell>
        </row>
        <row r="281">
          <cell r="A281">
            <v>1373202512</v>
          </cell>
          <cell r="B281" t="str">
            <v>特定非営利活動法人　相原やまゆり会</v>
          </cell>
          <cell r="C281" t="str">
            <v>ヘルパーステーション　相原やまゆり</v>
          </cell>
          <cell r="D281" t="str">
            <v>訪問介護</v>
          </cell>
        </row>
        <row r="282">
          <cell r="A282">
            <v>1373202512</v>
          </cell>
          <cell r="B282" t="str">
            <v>特定非営利活動法人　相原やまゆり会</v>
          </cell>
          <cell r="C282" t="str">
            <v>ヘルパーステーション　相原やまゆり</v>
          </cell>
          <cell r="D282" t="str">
            <v>通院等乗降介助</v>
          </cell>
        </row>
        <row r="283">
          <cell r="A283">
            <v>1373202520</v>
          </cell>
          <cell r="B283" t="str">
            <v>特定非営利活動法人　相原やまゆり会</v>
          </cell>
          <cell r="C283" t="str">
            <v>相原やまゆり</v>
          </cell>
          <cell r="D283" t="str">
            <v>居宅介護支援</v>
          </cell>
        </row>
        <row r="284">
          <cell r="A284">
            <v>1373202538</v>
          </cell>
          <cell r="B284" t="str">
            <v>特定非営利活動法人　相原やまゆり会</v>
          </cell>
          <cell r="C284" t="str">
            <v>デイサービス　相原やまゆり</v>
          </cell>
          <cell r="D284" t="str">
            <v>通所介護</v>
          </cell>
        </row>
        <row r="285">
          <cell r="A285">
            <v>1373202546</v>
          </cell>
          <cell r="B285" t="str">
            <v>株式会社　ツクイ</v>
          </cell>
          <cell r="C285" t="str">
            <v>ツクイ町田金井</v>
          </cell>
          <cell r="D285" t="str">
            <v>通所介護</v>
          </cell>
        </row>
        <row r="286">
          <cell r="A286">
            <v>1373202553</v>
          </cell>
          <cell r="B286" t="str">
            <v>企業組合労協センター事業団</v>
          </cell>
          <cell r="C286" t="str">
            <v>ワーカーズコープけやき</v>
          </cell>
          <cell r="D286" t="str">
            <v>通所介護</v>
          </cell>
        </row>
        <row r="287">
          <cell r="A287">
            <v>1373202579</v>
          </cell>
          <cell r="B287" t="str">
            <v>有限会社　アーティストシップ</v>
          </cell>
          <cell r="C287" t="str">
            <v>アーティストシップ居宅支援事業所</v>
          </cell>
          <cell r="D287" t="str">
            <v>居宅介護支援</v>
          </cell>
        </row>
        <row r="288">
          <cell r="A288">
            <v>1373202587</v>
          </cell>
          <cell r="B288" t="str">
            <v>有限会社　アーティストシップ</v>
          </cell>
          <cell r="C288" t="str">
            <v>アーティストシップ訪問介護事業所</v>
          </cell>
          <cell r="D288" t="str">
            <v>訪問介護</v>
          </cell>
        </row>
        <row r="289">
          <cell r="A289">
            <v>1373202603</v>
          </cell>
          <cell r="B289" t="str">
            <v>芙蓉商事株式会社</v>
          </cell>
          <cell r="C289" t="str">
            <v>デイサービス　ふれあいルーム</v>
          </cell>
          <cell r="D289" t="str">
            <v>認知症対応型通所介護</v>
          </cell>
        </row>
        <row r="290">
          <cell r="A290">
            <v>1373202611</v>
          </cell>
          <cell r="B290" t="str">
            <v>芙蓉商事株式会社</v>
          </cell>
          <cell r="C290" t="str">
            <v>芙蓉ケアサービス</v>
          </cell>
          <cell r="D290" t="str">
            <v>訪問介護</v>
          </cell>
        </row>
        <row r="291">
          <cell r="A291">
            <v>1373202629</v>
          </cell>
          <cell r="B291" t="str">
            <v>芙蓉商事株式会社</v>
          </cell>
          <cell r="C291" t="str">
            <v>芙蓉ケアプラン</v>
          </cell>
          <cell r="D291" t="str">
            <v>居宅介護支援</v>
          </cell>
        </row>
        <row r="292">
          <cell r="A292">
            <v>1373202637</v>
          </cell>
          <cell r="B292" t="str">
            <v>芙蓉商事株式会社</v>
          </cell>
          <cell r="C292" t="str">
            <v>芙蓉ミオ・ファミリア町田</v>
          </cell>
          <cell r="D292" t="str">
            <v>特定施設入居者生活介護</v>
          </cell>
        </row>
        <row r="293">
          <cell r="A293">
            <v>1373202660</v>
          </cell>
          <cell r="B293" t="str">
            <v>東電パートナーズ株式会社</v>
          </cell>
          <cell r="C293" t="str">
            <v>東電さわやかケア町田・居宅介護支援</v>
          </cell>
          <cell r="D293" t="str">
            <v>居宅介護支援</v>
          </cell>
        </row>
        <row r="294">
          <cell r="A294">
            <v>1373202678</v>
          </cell>
          <cell r="B294" t="str">
            <v>東電パートナーズ株式会社</v>
          </cell>
          <cell r="C294" t="str">
            <v>東電さわやかケア町田・訪問介護</v>
          </cell>
          <cell r="D294" t="str">
            <v>訪問介護</v>
          </cell>
        </row>
        <row r="295">
          <cell r="A295">
            <v>1373202694</v>
          </cell>
          <cell r="B295" t="str">
            <v>日中通商株式会社</v>
          </cell>
          <cell r="C295" t="str">
            <v>ヘルパーステーション　相原　デイサービスセンター</v>
          </cell>
          <cell r="D295" t="str">
            <v>通所介護</v>
          </cell>
        </row>
        <row r="296">
          <cell r="A296">
            <v>1373202710</v>
          </cell>
          <cell r="B296" t="str">
            <v>有限会社　ポジティブライフ</v>
          </cell>
          <cell r="C296" t="str">
            <v>青空ケアサービス</v>
          </cell>
          <cell r="D296" t="str">
            <v>訪問介護</v>
          </cell>
        </row>
        <row r="297">
          <cell r="A297">
            <v>1373202710</v>
          </cell>
          <cell r="B297" t="str">
            <v>有限会社　ポジティブライフ</v>
          </cell>
          <cell r="C297" t="str">
            <v>青空ケアサービス</v>
          </cell>
          <cell r="D297" t="str">
            <v>通院等乗降介助</v>
          </cell>
        </row>
        <row r="298">
          <cell r="A298">
            <v>1373202728</v>
          </cell>
          <cell r="B298" t="str">
            <v>特定非営利活動法人　あんしんサポート</v>
          </cell>
          <cell r="C298" t="str">
            <v>ケアマネジメントこくりこ</v>
          </cell>
          <cell r="D298" t="str">
            <v>居宅介護支援</v>
          </cell>
        </row>
        <row r="299">
          <cell r="A299">
            <v>1373202736</v>
          </cell>
          <cell r="B299" t="str">
            <v>社会福祉法人　嘉祥会</v>
          </cell>
          <cell r="C299" t="str">
            <v>ヘルパーステーション　ぬくもりの園</v>
          </cell>
          <cell r="D299" t="str">
            <v>訪問介護</v>
          </cell>
        </row>
        <row r="300">
          <cell r="A300">
            <v>1373202744</v>
          </cell>
          <cell r="B300" t="str">
            <v>社会福祉法人　嘉祥会</v>
          </cell>
          <cell r="C300" t="str">
            <v>高齢者ショートステイサービス　ぬくもりの園</v>
          </cell>
          <cell r="D300" t="str">
            <v>短期入所生活介護</v>
          </cell>
        </row>
        <row r="301">
          <cell r="A301">
            <v>1373202793</v>
          </cell>
          <cell r="B301" t="str">
            <v>有限会社　リバストーン</v>
          </cell>
          <cell r="C301" t="str">
            <v>ヘルパーステーション　リバストーン</v>
          </cell>
          <cell r="D301" t="str">
            <v>訪問介護</v>
          </cell>
        </row>
        <row r="302">
          <cell r="A302">
            <v>1373202793</v>
          </cell>
          <cell r="B302" t="str">
            <v>有限会社　リバストーン</v>
          </cell>
          <cell r="C302" t="str">
            <v>ヘルパーステーション　リバストーン</v>
          </cell>
          <cell r="D302" t="str">
            <v>通院等乗降介助</v>
          </cell>
        </row>
        <row r="303">
          <cell r="A303">
            <v>1373202827</v>
          </cell>
          <cell r="B303" t="str">
            <v>株式会社　鳴島</v>
          </cell>
          <cell r="C303" t="str">
            <v>ヘルパーステーション　えがお</v>
          </cell>
          <cell r="D303" t="str">
            <v>訪問介護</v>
          </cell>
        </row>
        <row r="304">
          <cell r="A304">
            <v>1373202835</v>
          </cell>
          <cell r="B304" t="str">
            <v>特定非営利活動法人　あんしんサポート</v>
          </cell>
          <cell r="C304" t="str">
            <v>あんしんサポート　こくりこケアサービス</v>
          </cell>
          <cell r="D304" t="str">
            <v>訪問介護</v>
          </cell>
        </row>
        <row r="305">
          <cell r="A305">
            <v>1373202850</v>
          </cell>
          <cell r="B305" t="str">
            <v>社会福祉法人　嘉祥会</v>
          </cell>
          <cell r="C305" t="str">
            <v>高齢者デイサービスセンター　ぬくもりの園</v>
          </cell>
          <cell r="D305" t="str">
            <v>通所介護</v>
          </cell>
        </row>
        <row r="306">
          <cell r="A306">
            <v>1373202868</v>
          </cell>
          <cell r="B306" t="str">
            <v>社会福祉法人　嘉祥会</v>
          </cell>
          <cell r="C306" t="str">
            <v>居宅介護支援事業所　ぬくもりの園</v>
          </cell>
          <cell r="D306" t="str">
            <v>居宅介護支援</v>
          </cell>
        </row>
        <row r="307">
          <cell r="A307">
            <v>1373202892</v>
          </cell>
          <cell r="B307" t="str">
            <v>特定非営利活動法人　楓の風</v>
          </cell>
          <cell r="C307" t="str">
            <v>在宅療養支援ステーションかえでの風</v>
          </cell>
          <cell r="D307" t="str">
            <v>居宅介護支援</v>
          </cell>
        </row>
        <row r="308">
          <cell r="A308">
            <v>1373202900</v>
          </cell>
          <cell r="B308" t="str">
            <v>特定非営利活動法人　町田ヒューマンネットワーク</v>
          </cell>
          <cell r="C308" t="str">
            <v>障害者生活支援センター　まちだや</v>
          </cell>
          <cell r="D308" t="str">
            <v>居宅介護支援</v>
          </cell>
        </row>
        <row r="309">
          <cell r="A309">
            <v>1373202926</v>
          </cell>
          <cell r="B309" t="str">
            <v>特定非営利活動法人　みずきの会</v>
          </cell>
          <cell r="C309" t="str">
            <v>みずきの会ケアマネクラブ</v>
          </cell>
          <cell r="D309" t="str">
            <v>居宅介護支援</v>
          </cell>
        </row>
        <row r="310">
          <cell r="A310">
            <v>1373202934</v>
          </cell>
          <cell r="B310" t="str">
            <v>有限会社　ぽかぽかライフケア</v>
          </cell>
          <cell r="C310" t="str">
            <v>通所介護　ぽかぽかリハビリセンター</v>
          </cell>
          <cell r="D310" t="str">
            <v>通所介護</v>
          </cell>
        </row>
        <row r="311">
          <cell r="A311">
            <v>1373202959</v>
          </cell>
          <cell r="B311" t="str">
            <v>株式会社　ノース</v>
          </cell>
          <cell r="C311" t="str">
            <v>こがさか介護センター</v>
          </cell>
          <cell r="D311" t="str">
            <v>居宅介護支援</v>
          </cell>
        </row>
        <row r="312">
          <cell r="A312">
            <v>1373202983</v>
          </cell>
          <cell r="B312" t="str">
            <v>株式会社　町田シルバーステーション</v>
          </cell>
          <cell r="C312" t="str">
            <v>指定居宅介護支援事業所　町田シルバーステーション</v>
          </cell>
          <cell r="D312" t="str">
            <v>居宅介護支援</v>
          </cell>
        </row>
        <row r="313">
          <cell r="A313">
            <v>1373202991</v>
          </cell>
          <cell r="B313" t="str">
            <v>ワタミの介護株式会社</v>
          </cell>
          <cell r="C313" t="str">
            <v>レストヴィラ町田小野路</v>
          </cell>
          <cell r="D313" t="str">
            <v>特定施設入居者生活介護</v>
          </cell>
        </row>
        <row r="314">
          <cell r="A314">
            <v>1373203007</v>
          </cell>
          <cell r="B314" t="str">
            <v>株式会社　ジャパンケアサービス</v>
          </cell>
          <cell r="C314" t="str">
            <v>ジャパンケア町田境川</v>
          </cell>
          <cell r="D314" t="str">
            <v>訪問介護</v>
          </cell>
        </row>
        <row r="315">
          <cell r="A315">
            <v>1373203023</v>
          </cell>
          <cell r="B315" t="str">
            <v>株式会社　高橋居宅介護支援事業所　</v>
          </cell>
          <cell r="C315" t="str">
            <v>高橋居宅介護支援事業所</v>
          </cell>
          <cell r="D315" t="str">
            <v>居宅介護支援</v>
          </cell>
        </row>
        <row r="316">
          <cell r="A316">
            <v>1373203056</v>
          </cell>
          <cell r="B316" t="str">
            <v>有限会社　湘南ふれあいの園</v>
          </cell>
          <cell r="C316" t="str">
            <v>湘南ふれあいの園　シニアレジデンス町田</v>
          </cell>
          <cell r="D316" t="str">
            <v>特定施設入居者生活介護</v>
          </cell>
        </row>
        <row r="317">
          <cell r="A317">
            <v>1373203080</v>
          </cell>
          <cell r="B317" t="str">
            <v>パナソニック電工エイジフリーサービス株式会社</v>
          </cell>
          <cell r="C317" t="str">
            <v>パナソニック　エイジフリー町田デイセンター</v>
          </cell>
          <cell r="D317" t="str">
            <v>通所介護</v>
          </cell>
        </row>
        <row r="318">
          <cell r="A318">
            <v>1373203098</v>
          </cell>
          <cell r="B318" t="str">
            <v>特定非営利活動法人　アットホーム</v>
          </cell>
          <cell r="C318" t="str">
            <v>アットホーム</v>
          </cell>
          <cell r="D318" t="str">
            <v>通所介護</v>
          </cell>
        </row>
        <row r="319">
          <cell r="A319">
            <v>1373203106</v>
          </cell>
          <cell r="B319" t="str">
            <v>社会福祉法人　竹清会</v>
          </cell>
          <cell r="C319" t="str">
            <v>花美郷</v>
          </cell>
          <cell r="D319" t="str">
            <v>介護老人福祉施設</v>
          </cell>
        </row>
        <row r="320">
          <cell r="A320">
            <v>1373203122</v>
          </cell>
          <cell r="B320" t="str">
            <v>有限会社　G</v>
          </cell>
          <cell r="C320" t="str">
            <v>きららデイリハ　てをつなごう</v>
          </cell>
          <cell r="D320" t="str">
            <v>通所介護</v>
          </cell>
        </row>
        <row r="321">
          <cell r="A321">
            <v>1373203130</v>
          </cell>
          <cell r="B321" t="str">
            <v>株式会社　高橋居宅介護支援事業所</v>
          </cell>
          <cell r="C321" t="str">
            <v>高橋さわやかヘルパーステーション</v>
          </cell>
          <cell r="D321" t="str">
            <v>訪問介護</v>
          </cell>
        </row>
        <row r="322">
          <cell r="A322">
            <v>1373203148</v>
          </cell>
          <cell r="B322" t="str">
            <v>リプラ株式会社</v>
          </cell>
          <cell r="C322" t="str">
            <v>居宅介護支援事業所　リプラケアサポート</v>
          </cell>
          <cell r="D322" t="str">
            <v>居宅介護支援</v>
          </cell>
        </row>
        <row r="323">
          <cell r="A323">
            <v>1373203155</v>
          </cell>
          <cell r="B323" t="str">
            <v>社会福祉法人　町田市福祉サービス協会</v>
          </cell>
          <cell r="C323" t="str">
            <v>デイサービス　コモンズ</v>
          </cell>
          <cell r="D323" t="str">
            <v>通所介護</v>
          </cell>
        </row>
        <row r="324">
          <cell r="A324">
            <v>1373203163</v>
          </cell>
          <cell r="B324" t="str">
            <v>株式会社　楚楚</v>
          </cell>
          <cell r="C324" t="str">
            <v>茶話本舗デイサービスひだまり</v>
          </cell>
          <cell r="D324" t="str">
            <v>通所介護</v>
          </cell>
        </row>
        <row r="325">
          <cell r="A325">
            <v>1373203171</v>
          </cell>
          <cell r="B325" t="str">
            <v>株式会社　知創</v>
          </cell>
          <cell r="C325" t="str">
            <v>櫻乃苑　町田中町</v>
          </cell>
          <cell r="D325" t="str">
            <v>特定施設入居者生活介護</v>
          </cell>
        </row>
        <row r="326">
          <cell r="A326">
            <v>1373203189</v>
          </cell>
          <cell r="B326" t="str">
            <v>株式会社　彩里</v>
          </cell>
          <cell r="C326" t="str">
            <v>でいほーむ　いろり</v>
          </cell>
          <cell r="D326" t="str">
            <v>通所介護</v>
          </cell>
        </row>
        <row r="327">
          <cell r="A327">
            <v>1373203197</v>
          </cell>
          <cell r="B327" t="str">
            <v>株式会社　ソーシャル・クリエイティング・コーポレーション</v>
          </cell>
          <cell r="C327" t="str">
            <v>鍼灸マッサージ～憩～SCC図師</v>
          </cell>
          <cell r="D327" t="str">
            <v>通所介護</v>
          </cell>
        </row>
        <row r="328">
          <cell r="A328">
            <v>1373203205</v>
          </cell>
          <cell r="B328" t="str">
            <v>社会福祉法人　竹清会</v>
          </cell>
          <cell r="C328" t="str">
            <v>花美郷</v>
          </cell>
          <cell r="D328" t="str">
            <v>短期入所生活介護</v>
          </cell>
        </row>
        <row r="329">
          <cell r="A329">
            <v>1373203213</v>
          </cell>
          <cell r="B329" t="str">
            <v>社会福祉法人　悠々会</v>
          </cell>
          <cell r="C329" t="str">
            <v>ケアフルクラブ悠々園</v>
          </cell>
          <cell r="D329" t="str">
            <v>介護予防通所介護</v>
          </cell>
        </row>
        <row r="330">
          <cell r="A330">
            <v>1373203221</v>
          </cell>
          <cell r="B330" t="str">
            <v>特定非営利活動法人　楓の風</v>
          </cell>
          <cell r="C330" t="str">
            <v>総合リハビリテーション　デイサービス忠生</v>
          </cell>
          <cell r="D330" t="str">
            <v>通所介護</v>
          </cell>
        </row>
        <row r="331">
          <cell r="A331">
            <v>1373203247</v>
          </cell>
          <cell r="B331" t="str">
            <v>株式会社　小俣組</v>
          </cell>
          <cell r="C331" t="str">
            <v>サニーステージ玉川学園</v>
          </cell>
          <cell r="D331" t="str">
            <v>特定施設入居者生活介護</v>
          </cell>
        </row>
        <row r="332">
          <cell r="A332">
            <v>1373203254</v>
          </cell>
          <cell r="B332" t="str">
            <v>株式会社　ぱれっと</v>
          </cell>
          <cell r="C332" t="str">
            <v>介護サービスぱれっと</v>
          </cell>
          <cell r="D332" t="str">
            <v>訪問介護</v>
          </cell>
        </row>
        <row r="333">
          <cell r="A333">
            <v>1373203288</v>
          </cell>
          <cell r="B333" t="str">
            <v>株式会社　ジオックス</v>
          </cell>
          <cell r="C333" t="str">
            <v>茶話本舗デイサービス町田森野</v>
          </cell>
          <cell r="D333" t="str">
            <v>通所介護</v>
          </cell>
        </row>
        <row r="334">
          <cell r="A334">
            <v>1373203304</v>
          </cell>
          <cell r="B334" t="str">
            <v>リプラ株式会社</v>
          </cell>
          <cell r="C334" t="str">
            <v>リプラリハビリ訓練室</v>
          </cell>
          <cell r="D334" t="str">
            <v>通所介護</v>
          </cell>
        </row>
        <row r="335">
          <cell r="A335">
            <v>1373203312</v>
          </cell>
          <cell r="B335" t="str">
            <v>有限会社　ゴシックス</v>
          </cell>
          <cell r="C335" t="str">
            <v>デイサービス　湯の華</v>
          </cell>
          <cell r="D335" t="str">
            <v>通所介護</v>
          </cell>
        </row>
        <row r="336">
          <cell r="A336">
            <v>1373203320</v>
          </cell>
          <cell r="B336" t="str">
            <v>株式会社　ファンコーポレーション</v>
          </cell>
          <cell r="C336" t="str">
            <v>デイリハ煌　ツルカワ</v>
          </cell>
          <cell r="D336" t="str">
            <v>通所介護</v>
          </cell>
        </row>
        <row r="337">
          <cell r="A337">
            <v>1373203338</v>
          </cell>
          <cell r="B337" t="str">
            <v>株式会社　ベネッセスタイルケア</v>
          </cell>
          <cell r="C337" t="str">
            <v>グランダ玉川学園</v>
          </cell>
          <cell r="D337" t="str">
            <v>特定施設入居者生活介護</v>
          </cell>
        </row>
        <row r="338">
          <cell r="A338">
            <v>1373203346</v>
          </cell>
          <cell r="B338" t="str">
            <v>株式会社　カイオー</v>
          </cell>
          <cell r="C338" t="str">
            <v>茶話本舗デイサービス町田木曽マイスペ館</v>
          </cell>
          <cell r="D338" t="str">
            <v>通所介護</v>
          </cell>
        </row>
        <row r="339">
          <cell r="A339">
            <v>1373203353</v>
          </cell>
          <cell r="B339" t="str">
            <v>社会福祉法人　竹清会</v>
          </cell>
          <cell r="C339" t="str">
            <v>花美郷</v>
          </cell>
          <cell r="D339" t="str">
            <v>通所介護</v>
          </cell>
        </row>
        <row r="340">
          <cell r="A340">
            <v>1373203361</v>
          </cell>
          <cell r="B340" t="str">
            <v>有限会社　おきおき介護</v>
          </cell>
          <cell r="C340" t="str">
            <v>おきおき居宅介護支援事業所</v>
          </cell>
          <cell r="D340" t="str">
            <v>居宅介護支援</v>
          </cell>
        </row>
        <row r="341">
          <cell r="A341">
            <v>1373203379</v>
          </cell>
          <cell r="B341" t="str">
            <v>緑の風　株式会社</v>
          </cell>
          <cell r="C341" t="str">
            <v>緑の風デイサービス町田</v>
          </cell>
          <cell r="D341" t="str">
            <v>通所介護</v>
          </cell>
        </row>
        <row r="342">
          <cell r="A342">
            <v>1373203387</v>
          </cell>
          <cell r="B342" t="str">
            <v>株式会社　カイオー</v>
          </cell>
          <cell r="C342" t="str">
            <v>茶話本舗デイサービス町田金森マイスペ館</v>
          </cell>
          <cell r="D342" t="str">
            <v>通所介護</v>
          </cell>
        </row>
        <row r="343">
          <cell r="A343">
            <v>1373203395</v>
          </cell>
          <cell r="B343" t="str">
            <v>高住研キヨタ株式会社</v>
          </cell>
          <cell r="C343" t="str">
            <v>高住研キヨタ株式会社町田相模原店</v>
          </cell>
          <cell r="D343" t="str">
            <v>福祉用具貸与</v>
          </cell>
        </row>
        <row r="344">
          <cell r="A344">
            <v>1373203395</v>
          </cell>
          <cell r="B344" t="str">
            <v>高住研キヨタ株式会社</v>
          </cell>
          <cell r="C344" t="str">
            <v>高住研キヨタ株式会社町田相模原店</v>
          </cell>
          <cell r="D344" t="str">
            <v>特定福祉用具販売</v>
          </cell>
        </row>
        <row r="345">
          <cell r="A345">
            <v>1373203403</v>
          </cell>
          <cell r="B345" t="str">
            <v>在宅支援・結　合同会社</v>
          </cell>
          <cell r="C345" t="str">
            <v>在宅支援・結</v>
          </cell>
          <cell r="D345" t="str">
            <v>居宅介護支援</v>
          </cell>
        </row>
        <row r="346">
          <cell r="A346">
            <v>1373203429</v>
          </cell>
          <cell r="B346" t="str">
            <v>株式会社　ハリー・トラスト・ジャパン</v>
          </cell>
          <cell r="C346" t="str">
            <v>太陽デイサービスセンター鶴間</v>
          </cell>
          <cell r="D346" t="str">
            <v>通所介護</v>
          </cell>
        </row>
        <row r="347">
          <cell r="A347">
            <v>1373203437</v>
          </cell>
          <cell r="B347" t="str">
            <v>株式会社　ベストハーモニー</v>
          </cell>
          <cell r="C347" t="str">
            <v>株式会社　ベストハーモニー</v>
          </cell>
          <cell r="D347" t="str">
            <v>福祉用具貸与</v>
          </cell>
        </row>
        <row r="348">
          <cell r="A348">
            <v>1373203437</v>
          </cell>
          <cell r="B348" t="str">
            <v>株式会社　ベストハーモニー</v>
          </cell>
          <cell r="C348" t="str">
            <v>株式会社　ベストハーモニー</v>
          </cell>
          <cell r="D348" t="str">
            <v>特定福祉用具販売</v>
          </cell>
        </row>
        <row r="349">
          <cell r="A349">
            <v>1373203445</v>
          </cell>
          <cell r="B349" t="str">
            <v>株式会社　ゆうか</v>
          </cell>
          <cell r="C349" t="str">
            <v>ケアセンター　ゆうか</v>
          </cell>
          <cell r="D349" t="str">
            <v>居宅介護支援</v>
          </cell>
        </row>
        <row r="350">
          <cell r="A350">
            <v>1373203452</v>
          </cell>
          <cell r="B350" t="str">
            <v>株式会社　ゆうか</v>
          </cell>
          <cell r="C350" t="str">
            <v>ケアセンター　ゆうか</v>
          </cell>
          <cell r="D350" t="str">
            <v>訪問介護</v>
          </cell>
        </row>
        <row r="351">
          <cell r="A351">
            <v>1373203478</v>
          </cell>
          <cell r="B351" t="str">
            <v>株式会社　高橋居宅介護支援事業所</v>
          </cell>
          <cell r="C351" t="str">
            <v>デイサービス　高橋</v>
          </cell>
          <cell r="D351" t="str">
            <v>通所介護</v>
          </cell>
        </row>
        <row r="352">
          <cell r="A352">
            <v>1373203486</v>
          </cell>
          <cell r="B352" t="str">
            <v>株式会社　ましゅまろ</v>
          </cell>
          <cell r="C352" t="str">
            <v>訪問介護　ましゅまろ</v>
          </cell>
          <cell r="D352" t="str">
            <v>訪問介護</v>
          </cell>
        </row>
        <row r="353">
          <cell r="A353">
            <v>1373203494</v>
          </cell>
          <cell r="B353" t="str">
            <v>株式会社　ベネッセスタイルケア</v>
          </cell>
          <cell r="C353" t="str">
            <v>まどか鶴川</v>
          </cell>
          <cell r="D353" t="str">
            <v>特定施設入居者生活介護</v>
          </cell>
        </row>
        <row r="354">
          <cell r="A354">
            <v>1373203502</v>
          </cell>
          <cell r="B354" t="str">
            <v>株式会社　ベネッセスタイルケア</v>
          </cell>
          <cell r="C354" t="str">
            <v>まどかすずかけ台</v>
          </cell>
          <cell r="D354" t="str">
            <v>特定施設入居者生活介護</v>
          </cell>
        </row>
        <row r="355">
          <cell r="A355">
            <v>1373203510</v>
          </cell>
          <cell r="B355" t="str">
            <v>株式会社　ベストライフ</v>
          </cell>
          <cell r="C355" t="str">
            <v>ベストライフ町田図師の杜</v>
          </cell>
          <cell r="D355" t="str">
            <v>特定施設入居者生活介護</v>
          </cell>
        </row>
        <row r="356">
          <cell r="A356">
            <v>1373203528</v>
          </cell>
          <cell r="B356" t="str">
            <v>株式会社　訪問介護サービスたかはし</v>
          </cell>
          <cell r="C356" t="str">
            <v>デイサービス　さくらの木</v>
          </cell>
          <cell r="D356" t="str">
            <v>通所介護</v>
          </cell>
        </row>
        <row r="357">
          <cell r="A357">
            <v>1373203536</v>
          </cell>
          <cell r="B357" t="str">
            <v>株式会社　イリーゼ</v>
          </cell>
          <cell r="C357" t="str">
            <v>イリーゼ町田井の花デイサービスセンター</v>
          </cell>
          <cell r="D357" t="str">
            <v>通所介護</v>
          </cell>
        </row>
        <row r="358">
          <cell r="A358">
            <v>1373203544</v>
          </cell>
          <cell r="B358" t="str">
            <v>株式会社　鳴島</v>
          </cell>
          <cell r="C358" t="str">
            <v>えがお</v>
          </cell>
          <cell r="D358" t="str">
            <v>居宅介護支援</v>
          </cell>
        </row>
        <row r="359">
          <cell r="A359">
            <v>1373203569</v>
          </cell>
          <cell r="B359" t="str">
            <v>特定非営利活動法人　楓の風</v>
          </cell>
          <cell r="C359" t="str">
            <v>楓の風リハビリテーション　颯</v>
          </cell>
          <cell r="D359" t="str">
            <v>通所介護</v>
          </cell>
        </row>
        <row r="360">
          <cell r="A360">
            <v>1373203585</v>
          </cell>
          <cell r="B360" t="str">
            <v>株式会社　ダブルイーグル</v>
          </cell>
          <cell r="C360" t="str">
            <v>スポーツデイサービス18</v>
          </cell>
          <cell r="D360" t="str">
            <v>通所介護</v>
          </cell>
        </row>
        <row r="361">
          <cell r="A361">
            <v>1373203593</v>
          </cell>
          <cell r="B361" t="str">
            <v>株式会社　ベネッセスタイルケア</v>
          </cell>
          <cell r="C361" t="str">
            <v>グランダ町田弐番館</v>
          </cell>
          <cell r="D361" t="str">
            <v>特定施設入居者生活介護</v>
          </cell>
        </row>
        <row r="362">
          <cell r="A362">
            <v>1373203601</v>
          </cell>
          <cell r="B362" t="str">
            <v>株式会社　ナカミチ</v>
          </cell>
          <cell r="C362" t="str">
            <v>ナカミチデイサービス町田小山館</v>
          </cell>
          <cell r="D362" t="str">
            <v>通所介護</v>
          </cell>
        </row>
        <row r="363">
          <cell r="A363">
            <v>1373203619</v>
          </cell>
          <cell r="B363" t="str">
            <v>有限会社　ゴシックス</v>
          </cell>
          <cell r="C363" t="str">
            <v>ケアプランニング　湯の華</v>
          </cell>
          <cell r="D363" t="str">
            <v>居宅介護支援</v>
          </cell>
        </row>
        <row r="364">
          <cell r="A364">
            <v>1373203627</v>
          </cell>
          <cell r="B364" t="str">
            <v>株式会社　ジーティーエヌ</v>
          </cell>
          <cell r="C364" t="str">
            <v>介護２４　町田</v>
          </cell>
          <cell r="D364" t="str">
            <v>訪問介護</v>
          </cell>
        </row>
        <row r="365">
          <cell r="A365">
            <v>1373203635</v>
          </cell>
          <cell r="B365" t="str">
            <v>社会福祉法人　三光会</v>
          </cell>
          <cell r="C365" t="str">
            <v>特別養護老人ホーム　町田誠心園</v>
          </cell>
          <cell r="D365" t="str">
            <v>短期入所生活介護</v>
          </cell>
        </row>
        <row r="366">
          <cell r="A366">
            <v>1373203635</v>
          </cell>
          <cell r="B366" t="str">
            <v>社会福祉法人　三光会</v>
          </cell>
          <cell r="C366" t="str">
            <v>特別養護老人ホーム　町田誠心園</v>
          </cell>
          <cell r="D366" t="str">
            <v>介護老人福祉施設</v>
          </cell>
        </row>
        <row r="367">
          <cell r="A367">
            <v>1373203643</v>
          </cell>
          <cell r="B367" t="str">
            <v>株式会社　グローアップコミュニケーションズ　</v>
          </cell>
          <cell r="C367" t="str">
            <v>デイサービスけんちゃん家</v>
          </cell>
          <cell r="D367" t="str">
            <v>通所介護</v>
          </cell>
        </row>
        <row r="368">
          <cell r="A368">
            <v>1373203650</v>
          </cell>
          <cell r="B368" t="str">
            <v>株式会社　ひさかた</v>
          </cell>
          <cell r="C368" t="str">
            <v>居宅介護支援事業所ひさかた</v>
          </cell>
          <cell r="D368" t="str">
            <v>居宅介護支援</v>
          </cell>
        </row>
        <row r="369">
          <cell r="A369">
            <v>1373203668</v>
          </cell>
          <cell r="B369" t="str">
            <v>ハートショップ株式会社</v>
          </cell>
          <cell r="C369" t="str">
            <v>ハートデイサービス</v>
          </cell>
          <cell r="D369" t="str">
            <v>通所介護</v>
          </cell>
        </row>
        <row r="370">
          <cell r="A370">
            <v>1373203676</v>
          </cell>
          <cell r="B370" t="str">
            <v>合同会社　ケアセンターあゆみ</v>
          </cell>
          <cell r="C370" t="str">
            <v>ケアセンター　あゆみ</v>
          </cell>
          <cell r="D370" t="str">
            <v>訪問介護</v>
          </cell>
        </row>
        <row r="371">
          <cell r="A371">
            <v>1373203684</v>
          </cell>
          <cell r="B371" t="str">
            <v>社会福祉法人　三光会</v>
          </cell>
          <cell r="C371" t="str">
            <v>デイサービスセンター　町田誠心園</v>
          </cell>
          <cell r="D371" t="str">
            <v>通所介護</v>
          </cell>
        </row>
        <row r="372">
          <cell r="A372">
            <v>1373203692</v>
          </cell>
          <cell r="B372" t="str">
            <v>合同会社　敬愛倶楽部</v>
          </cell>
          <cell r="C372" t="str">
            <v>敬愛</v>
          </cell>
          <cell r="D372" t="str">
            <v xml:space="preserve">訪問介護 </v>
          </cell>
        </row>
        <row r="373">
          <cell r="A373">
            <v>1373203718</v>
          </cell>
          <cell r="B373" t="str">
            <v>キュアアンドヒール株式会社</v>
          </cell>
          <cell r="C373" t="str">
            <v>デイサービス　ふじみの里</v>
          </cell>
          <cell r="D373" t="str">
            <v>通所介護</v>
          </cell>
        </row>
        <row r="374">
          <cell r="A374">
            <v>1373203726</v>
          </cell>
          <cell r="B374" t="str">
            <v>株式会社　オン・ザ・プラネット</v>
          </cell>
          <cell r="C374" t="str">
            <v>リハテラス森野</v>
          </cell>
          <cell r="D374" t="str">
            <v>通所介護</v>
          </cell>
        </row>
        <row r="375">
          <cell r="A375">
            <v>1373203734</v>
          </cell>
          <cell r="B375" t="str">
            <v>社会福祉法人　福音会</v>
          </cell>
          <cell r="C375" t="str">
            <v>グッドサポートふくいん鶴川</v>
          </cell>
          <cell r="D375" t="str">
            <v>居宅介護支援</v>
          </cell>
        </row>
        <row r="376">
          <cell r="A376">
            <v>1373203742</v>
          </cell>
          <cell r="B376" t="str">
            <v>ハートショップ株式会社</v>
          </cell>
          <cell r="C376" t="str">
            <v>ハートケアプラン</v>
          </cell>
          <cell r="D376" t="str">
            <v>居宅介護支援</v>
          </cell>
        </row>
        <row r="377">
          <cell r="A377">
            <v>1373203759</v>
          </cell>
          <cell r="B377" t="str">
            <v>株式会社　ベストライフ</v>
          </cell>
          <cell r="C377" t="str">
            <v>ベストライフ玉川学園</v>
          </cell>
          <cell r="D377" t="str">
            <v>特定施設入居者生活介護</v>
          </cell>
        </row>
        <row r="378">
          <cell r="A378">
            <v>1373203767</v>
          </cell>
          <cell r="B378" t="str">
            <v>株式会社　リフレッシュグループ</v>
          </cell>
          <cell r="C378" t="str">
            <v>元気ハウス原町田</v>
          </cell>
          <cell r="D378" t="str">
            <v>通所介護</v>
          </cell>
        </row>
        <row r="379">
          <cell r="A379">
            <v>1373203775</v>
          </cell>
          <cell r="B379" t="str">
            <v>株式会社　ハリー・トラスト・ジャパン</v>
          </cell>
          <cell r="C379" t="str">
            <v>デイサロン町田鹿鳴館</v>
          </cell>
          <cell r="D379" t="str">
            <v>通所介護</v>
          </cell>
        </row>
        <row r="380">
          <cell r="A380">
            <v>1373203783</v>
          </cell>
          <cell r="B380" t="str">
            <v>株式会社　ベストライフ</v>
          </cell>
          <cell r="C380" t="str">
            <v>ベストライフ町田</v>
          </cell>
          <cell r="D380" t="str">
            <v>特定施設入居者生活介護</v>
          </cell>
        </row>
        <row r="381">
          <cell r="A381">
            <v>1373203791</v>
          </cell>
          <cell r="B381" t="str">
            <v>株式会社　ツクイ</v>
          </cell>
          <cell r="C381" t="str">
            <v>ツクイ・サンシャイン町田西館</v>
          </cell>
          <cell r="D381" t="str">
            <v>特定施設入居者生活介護</v>
          </cell>
        </row>
        <row r="382">
          <cell r="A382">
            <v>1373203809</v>
          </cell>
          <cell r="B382" t="str">
            <v>ワタミの介護株式会社</v>
          </cell>
          <cell r="C382" t="str">
            <v>レストヴィラ南町田</v>
          </cell>
          <cell r="D382" t="str">
            <v>特定施設入居者生活介護</v>
          </cell>
        </row>
        <row r="383">
          <cell r="A383">
            <v>1373203833</v>
          </cell>
          <cell r="B383" t="str">
            <v>社会福祉法人　平成記念会</v>
          </cell>
          <cell r="C383" t="str">
            <v>平成デイサービスセンター町田</v>
          </cell>
          <cell r="D383" t="str">
            <v>通所介護</v>
          </cell>
        </row>
        <row r="384">
          <cell r="A384">
            <v>1373203841</v>
          </cell>
          <cell r="B384" t="str">
            <v>株式会社　ぷりま</v>
          </cell>
          <cell r="C384" t="str">
            <v>ぷりま福祉用具事業所</v>
          </cell>
          <cell r="D384" t="str">
            <v>福祉用具貸与</v>
          </cell>
        </row>
        <row r="385">
          <cell r="A385">
            <v>1373203841</v>
          </cell>
          <cell r="B385" t="str">
            <v>株式会社　ぷりま</v>
          </cell>
          <cell r="C385" t="str">
            <v>ぷりま福祉用具事業所</v>
          </cell>
          <cell r="D385" t="str">
            <v>特定福祉用具販売</v>
          </cell>
        </row>
        <row r="386">
          <cell r="A386">
            <v>1373203858</v>
          </cell>
          <cell r="B386" t="str">
            <v>社会福祉法人　平成記念会</v>
          </cell>
          <cell r="C386" t="str">
            <v>介護老人福祉施設　ヴィラ町田</v>
          </cell>
          <cell r="D386" t="str">
            <v>短期入所生活介護</v>
          </cell>
        </row>
        <row r="387">
          <cell r="A387">
            <v>1373203858</v>
          </cell>
          <cell r="B387" t="str">
            <v>社会福祉法人　平成記念会</v>
          </cell>
          <cell r="C387" t="str">
            <v>介護老人福祉施設　ヴィラ町田</v>
          </cell>
          <cell r="D387" t="str">
            <v>介護老人福祉施設</v>
          </cell>
        </row>
        <row r="388">
          <cell r="A388">
            <v>1373203866</v>
          </cell>
          <cell r="B388" t="str">
            <v>東電パートナーズ株式会社</v>
          </cell>
          <cell r="C388" t="str">
            <v>東電さわやかケア町田・福祉用具</v>
          </cell>
          <cell r="D388" t="str">
            <v>福祉用具貸与</v>
          </cell>
        </row>
        <row r="389">
          <cell r="A389">
            <v>1373203866</v>
          </cell>
          <cell r="B389" t="str">
            <v>東電パートナーズ株式会社</v>
          </cell>
          <cell r="C389" t="str">
            <v>東電さわやかケア町田・福祉用具</v>
          </cell>
          <cell r="D389" t="str">
            <v>特定福祉用具販売</v>
          </cell>
        </row>
        <row r="390">
          <cell r="A390">
            <v>1373203874</v>
          </cell>
          <cell r="B390" t="str">
            <v>合同会社　ケアサポート</v>
          </cell>
          <cell r="C390" t="str">
            <v>デイサービスセンター　やすらぎ</v>
          </cell>
          <cell r="D390" t="str">
            <v>通所介護</v>
          </cell>
        </row>
        <row r="391">
          <cell r="A391">
            <v>1373203890</v>
          </cell>
          <cell r="B391" t="str">
            <v>一般社団法人麦とぶどう舎</v>
          </cell>
          <cell r="C391" t="str">
            <v>デイケアセンター　ぶどうの木</v>
          </cell>
          <cell r="D391" t="str">
            <v>通所介護</v>
          </cell>
        </row>
        <row r="392">
          <cell r="A392">
            <v>1373203908</v>
          </cell>
          <cell r="B392" t="str">
            <v>一般社団法人麦とぶどう舎</v>
          </cell>
          <cell r="C392" t="str">
            <v>麦の実り町田</v>
          </cell>
          <cell r="D392" t="str">
            <v>居宅介護支援</v>
          </cell>
        </row>
        <row r="393">
          <cell r="A393">
            <v>1373203932</v>
          </cell>
          <cell r="B393" t="str">
            <v>合同会社　ケアセンターあゆみ</v>
          </cell>
          <cell r="C393" t="str">
            <v>ケアセンター　あゆみ</v>
          </cell>
          <cell r="D393" t="str">
            <v>居宅介護支援</v>
          </cell>
        </row>
        <row r="394">
          <cell r="A394">
            <v>1373203940</v>
          </cell>
          <cell r="B394" t="str">
            <v>有限会社　吉祥</v>
          </cell>
          <cell r="C394" t="str">
            <v>アーキビジョン玉手箱ケアナレッジ</v>
          </cell>
          <cell r="D394" t="str">
            <v>居宅介護支援</v>
          </cell>
        </row>
        <row r="395">
          <cell r="A395">
            <v>1373203965</v>
          </cell>
          <cell r="B395" t="str">
            <v>社会福祉法人　三光会</v>
          </cell>
          <cell r="C395" t="str">
            <v>居宅介護支援事業所　町田誠心園</v>
          </cell>
          <cell r="D395" t="str">
            <v>居宅介護支援</v>
          </cell>
        </row>
        <row r="396">
          <cell r="A396">
            <v>1373203973</v>
          </cell>
          <cell r="C396" t="str">
            <v>ジャスミン居宅介護支援事業所</v>
          </cell>
          <cell r="D396" t="str">
            <v>居宅介護支援</v>
          </cell>
        </row>
        <row r="397">
          <cell r="A397">
            <v>1373203981</v>
          </cell>
          <cell r="B397" t="str">
            <v>社会福祉法人　正吉福祉会</v>
          </cell>
          <cell r="C397" t="str">
            <v>居宅介護支援センター　まちだ正吉苑</v>
          </cell>
          <cell r="D397" t="str">
            <v>居宅介護支援</v>
          </cell>
        </row>
        <row r="398">
          <cell r="A398">
            <v>1373204005</v>
          </cell>
          <cell r="B398" t="str">
            <v>真桜リハビリ株式会社</v>
          </cell>
          <cell r="C398" t="str">
            <v>真桜リハビリ町田</v>
          </cell>
          <cell r="D398" t="str">
            <v>通所介護</v>
          </cell>
        </row>
        <row r="399">
          <cell r="A399">
            <v>1373204013</v>
          </cell>
          <cell r="B399" t="str">
            <v>社会福祉法人　みどり福祉会</v>
          </cell>
          <cell r="C399" t="str">
            <v>高ヶ坂ひかり苑　ショートステイ</v>
          </cell>
          <cell r="D399" t="str">
            <v>短期入所生活介護</v>
          </cell>
        </row>
        <row r="400">
          <cell r="A400">
            <v>1373204021</v>
          </cell>
          <cell r="B400" t="str">
            <v>特定非営利活動法人　楓の風</v>
          </cell>
          <cell r="C400" t="str">
            <v>楓の風メディカルデイ　アンド　ステイ</v>
          </cell>
          <cell r="D400" t="str">
            <v>通所介護</v>
          </cell>
        </row>
        <row r="401">
          <cell r="A401">
            <v>1373204039</v>
          </cell>
          <cell r="B401" t="str">
            <v>株式会社　木下の介護</v>
          </cell>
          <cell r="C401" t="str">
            <v>リアンレーヴ町田</v>
          </cell>
          <cell r="D401" t="str">
            <v>特定施設入居者生活介護</v>
          </cell>
        </row>
        <row r="402">
          <cell r="A402">
            <v>1373204047</v>
          </cell>
          <cell r="B402" t="str">
            <v>社会福祉法人　みどり福祉会</v>
          </cell>
          <cell r="C402" t="str">
            <v>特別養護老人ホーム　高ヶ坂ひかり苑</v>
          </cell>
          <cell r="D402" t="str">
            <v>介護老人福祉施設</v>
          </cell>
        </row>
        <row r="403">
          <cell r="A403">
            <v>1373204054</v>
          </cell>
          <cell r="B403" t="str">
            <v>社会福祉法人　みどり福祉会</v>
          </cell>
          <cell r="C403" t="str">
            <v>高ヶ坂ひかり苑　デイサービス</v>
          </cell>
          <cell r="D403" t="str">
            <v>通所介護</v>
          </cell>
        </row>
        <row r="404">
          <cell r="A404">
            <v>1373204070</v>
          </cell>
          <cell r="B404" t="str">
            <v>株式会社　トーカイ</v>
          </cell>
          <cell r="C404" t="str">
            <v>株式会社トーカイ　町田支店</v>
          </cell>
          <cell r="D404" t="str">
            <v>福祉用具貸与</v>
          </cell>
        </row>
        <row r="405">
          <cell r="A405">
            <v>1373204070</v>
          </cell>
          <cell r="B405" t="str">
            <v>株式会社　トーカイ</v>
          </cell>
          <cell r="C405" t="str">
            <v>株式会社トーカイ　町田支店</v>
          </cell>
          <cell r="D405" t="str">
            <v>特定福祉用具販売</v>
          </cell>
        </row>
        <row r="406">
          <cell r="A406">
            <v>1373204088</v>
          </cell>
          <cell r="B406" t="str">
            <v>社会福祉法人　竹清会</v>
          </cell>
          <cell r="C406" t="str">
            <v>ケアセンター美郷　森野ステーション</v>
          </cell>
          <cell r="D406" t="str">
            <v>訪問介護</v>
          </cell>
        </row>
        <row r="407">
          <cell r="A407">
            <v>1373204096</v>
          </cell>
          <cell r="B407" t="str">
            <v>安全センター株式会社</v>
          </cell>
          <cell r="C407" t="str">
            <v>かたくり大蔵</v>
          </cell>
          <cell r="D407" t="str">
            <v>居宅介護支援</v>
          </cell>
        </row>
        <row r="408">
          <cell r="A408">
            <v>1373204104</v>
          </cell>
          <cell r="B408" t="str">
            <v>社会福祉法人　正吉福祉会</v>
          </cell>
          <cell r="C408" t="str">
            <v>ホームヘルパーステーション　まちだ正吉苑</v>
          </cell>
          <cell r="D408" t="str">
            <v>訪問介護</v>
          </cell>
        </row>
        <row r="409">
          <cell r="A409">
            <v>1373204112</v>
          </cell>
          <cell r="B409" t="str">
            <v>アズビルあんしんケアサポート株式会社</v>
          </cell>
          <cell r="C409" t="str">
            <v>かたくり町田</v>
          </cell>
          <cell r="D409" t="str">
            <v>居宅介護支援</v>
          </cell>
        </row>
        <row r="410">
          <cell r="A410">
            <v>1373204112</v>
          </cell>
          <cell r="B410" t="str">
            <v>安全センター株式会社</v>
          </cell>
          <cell r="C410" t="str">
            <v>かたくり町田</v>
          </cell>
          <cell r="D410" t="str">
            <v>訪問介護</v>
          </cell>
        </row>
        <row r="411">
          <cell r="A411">
            <v>1373204120</v>
          </cell>
          <cell r="B411" t="str">
            <v>安全センター株式会社</v>
          </cell>
          <cell r="C411" t="str">
            <v>かたくり鶴川</v>
          </cell>
          <cell r="D411" t="str">
            <v>居宅介護支援</v>
          </cell>
        </row>
        <row r="412">
          <cell r="A412">
            <v>1373204120</v>
          </cell>
          <cell r="B412" t="str">
            <v>安全センター株式会社</v>
          </cell>
          <cell r="C412" t="str">
            <v>かたくり鶴川</v>
          </cell>
          <cell r="D412" t="str">
            <v>訪問介護</v>
          </cell>
        </row>
        <row r="413">
          <cell r="A413">
            <v>1373204153</v>
          </cell>
          <cell r="B413" t="str">
            <v>安全センター株式会社</v>
          </cell>
          <cell r="C413" t="str">
            <v>デイサービスかたくりの里　町田木曽</v>
          </cell>
          <cell r="D413" t="str">
            <v>通所介護</v>
          </cell>
        </row>
        <row r="414">
          <cell r="A414">
            <v>1373204161</v>
          </cell>
          <cell r="B414" t="str">
            <v>株式会社　ヒーローズコーポレーション</v>
          </cell>
          <cell r="C414" t="str">
            <v>デイサービス一休庵</v>
          </cell>
          <cell r="D414" t="str">
            <v>通所介護</v>
          </cell>
        </row>
        <row r="415">
          <cell r="A415">
            <v>1373204179</v>
          </cell>
          <cell r="B415" t="str">
            <v>株式会社　アイペック</v>
          </cell>
          <cell r="C415" t="str">
            <v>リハビリデイサービス　nagomi町田木曽西店</v>
          </cell>
          <cell r="D415" t="str">
            <v>通所介護</v>
          </cell>
        </row>
        <row r="416">
          <cell r="A416">
            <v>1373204187</v>
          </cell>
          <cell r="B416" t="str">
            <v>社会福祉法人　正吉福祉会</v>
          </cell>
          <cell r="C416" t="str">
            <v>デイサービスセンター　まちだ正吉苑</v>
          </cell>
          <cell r="D416" t="str">
            <v>通所介護</v>
          </cell>
        </row>
        <row r="417">
          <cell r="A417">
            <v>1373204195</v>
          </cell>
          <cell r="B417" t="str">
            <v>社会福祉法人　正吉福祉会</v>
          </cell>
          <cell r="C417" t="str">
            <v>短期入所生活介護　まちだ正吉苑</v>
          </cell>
          <cell r="D417" t="str">
            <v>短期入所生活介護</v>
          </cell>
        </row>
        <row r="418">
          <cell r="A418">
            <v>1373204203</v>
          </cell>
          <cell r="B418" t="str">
            <v>株式会社　まんよう</v>
          </cell>
          <cell r="C418" t="str">
            <v>はなことば町田鶴川</v>
          </cell>
          <cell r="D418" t="str">
            <v>特定施設入居者生活介護</v>
          </cell>
        </row>
        <row r="419">
          <cell r="A419">
            <v>1373204211</v>
          </cell>
          <cell r="B419" t="str">
            <v>社会福祉法人　正吉福祉会</v>
          </cell>
          <cell r="C419" t="str">
            <v>特別養護老人ホーム　まちだ正吉苑</v>
          </cell>
          <cell r="D419" t="str">
            <v>介護老人福祉施設</v>
          </cell>
        </row>
        <row r="420">
          <cell r="A420">
            <v>1373204229</v>
          </cell>
          <cell r="B420" t="str">
            <v>和home株式会社</v>
          </cell>
          <cell r="C420" t="str">
            <v>だんらんの家　南町田</v>
          </cell>
          <cell r="D420" t="str">
            <v>通所介護</v>
          </cell>
        </row>
        <row r="421">
          <cell r="A421">
            <v>1373204237</v>
          </cell>
          <cell r="B421" t="str">
            <v>ミウ・コスメティックス株式会社</v>
          </cell>
          <cell r="C421" t="str">
            <v>らっくり庵デイサービス町田店</v>
          </cell>
          <cell r="D421" t="str">
            <v>通所介護</v>
          </cell>
        </row>
        <row r="422">
          <cell r="A422">
            <v>1373204245</v>
          </cell>
          <cell r="B422" t="str">
            <v>ハートショップ株式会社</v>
          </cell>
          <cell r="C422" t="str">
            <v>ハートショップ</v>
          </cell>
          <cell r="D422" t="str">
            <v>福祉用具貸与</v>
          </cell>
        </row>
        <row r="423">
          <cell r="A423">
            <v>1373204245</v>
          </cell>
          <cell r="B423" t="str">
            <v>ハートショップ株式会社</v>
          </cell>
          <cell r="C423" t="str">
            <v>ハートショップ</v>
          </cell>
          <cell r="D423" t="str">
            <v>特定福祉用具販売</v>
          </cell>
        </row>
        <row r="424">
          <cell r="A424">
            <v>1373204252</v>
          </cell>
          <cell r="B424" t="str">
            <v>町田ガス株式会社</v>
          </cell>
          <cell r="C424" t="str">
            <v>ケアプランセンター　ふわり</v>
          </cell>
          <cell r="D424" t="str">
            <v>居宅介護支援</v>
          </cell>
        </row>
        <row r="425">
          <cell r="A425">
            <v>1373204260</v>
          </cell>
          <cell r="B425" t="str">
            <v>社会福祉法人　創和会</v>
          </cell>
          <cell r="C425" t="str">
            <v>ケアセンター成瀬・暖家</v>
          </cell>
          <cell r="D425" t="str">
            <v>短期入所生活介護</v>
          </cell>
        </row>
        <row r="426">
          <cell r="A426">
            <v>1373204278</v>
          </cell>
          <cell r="B426" t="str">
            <v>株式会社　ライフサポートめぐみ</v>
          </cell>
          <cell r="C426" t="str">
            <v>デイサービス　めぐみの家森野</v>
          </cell>
          <cell r="D426" t="str">
            <v>通所介護</v>
          </cell>
        </row>
        <row r="427">
          <cell r="A427">
            <v>1373204286</v>
          </cell>
          <cell r="B427" t="str">
            <v>株式会社　ケアプラングレイス</v>
          </cell>
          <cell r="C427" t="str">
            <v>ケアプラン　グレイス</v>
          </cell>
          <cell r="D427" t="str">
            <v>居宅介護支援</v>
          </cell>
        </row>
        <row r="428">
          <cell r="A428">
            <v>1373204294</v>
          </cell>
          <cell r="B428" t="str">
            <v>フランスベッド株式会社</v>
          </cell>
          <cell r="C428" t="str">
            <v>メディカル町田営業所</v>
          </cell>
          <cell r="D428" t="str">
            <v>福祉用具貸与</v>
          </cell>
        </row>
        <row r="429">
          <cell r="A429">
            <v>1373204294</v>
          </cell>
          <cell r="B429" t="str">
            <v>フランスベッド株式会社</v>
          </cell>
          <cell r="C429" t="str">
            <v>メディカル町田営業所</v>
          </cell>
          <cell r="D429" t="str">
            <v>特定福祉用具販売</v>
          </cell>
        </row>
        <row r="430">
          <cell r="A430">
            <v>1373204302</v>
          </cell>
          <cell r="B430" t="str">
            <v>株式会社　アース</v>
          </cell>
          <cell r="C430" t="str">
            <v>株式会社　アース</v>
          </cell>
          <cell r="D430" t="str">
            <v>福祉用具貸与</v>
          </cell>
        </row>
        <row r="431">
          <cell r="A431">
            <v>1373204302</v>
          </cell>
          <cell r="B431" t="str">
            <v>株式会社　アース</v>
          </cell>
          <cell r="C431" t="str">
            <v>株式会社　アース</v>
          </cell>
          <cell r="D431" t="str">
            <v>特定福祉用具販売</v>
          </cell>
        </row>
        <row r="432">
          <cell r="A432">
            <v>1373204310</v>
          </cell>
          <cell r="B432" t="str">
            <v>合同会社　陽だまり</v>
          </cell>
          <cell r="C432" t="str">
            <v>デイサービス　陽だまり</v>
          </cell>
          <cell r="D432" t="str">
            <v>通所介護</v>
          </cell>
        </row>
        <row r="433">
          <cell r="A433">
            <v>1373204328</v>
          </cell>
          <cell r="B433" t="str">
            <v>特定非営利活動法人　町田市つながりの開</v>
          </cell>
          <cell r="C433" t="str">
            <v>ＤＡＹＳ　ＢＬＧ！</v>
          </cell>
          <cell r="D433" t="str">
            <v>通所介護</v>
          </cell>
        </row>
        <row r="434">
          <cell r="A434">
            <v>1373204336</v>
          </cell>
          <cell r="B434" t="str">
            <v>ヒューマンライフケア株式会社</v>
          </cell>
          <cell r="C434" t="str">
            <v>ヒューマンライフケア南町田</v>
          </cell>
          <cell r="D434" t="str">
            <v>通所介護</v>
          </cell>
        </row>
        <row r="435">
          <cell r="A435">
            <v>1373204344</v>
          </cell>
          <cell r="B435" t="str">
            <v>株式会社　癒しスタジオＳＩＮCＥＲＩＴＹ　</v>
          </cell>
          <cell r="C435" t="str">
            <v>ＯＹＡＪＩスタジオ</v>
          </cell>
          <cell r="D435" t="str">
            <v>訪問介護</v>
          </cell>
        </row>
        <row r="436">
          <cell r="A436">
            <v>1373204351</v>
          </cell>
          <cell r="B436" t="str">
            <v>特定非営利活動法人　ひまわりの会</v>
          </cell>
          <cell r="C436" t="str">
            <v>サロン　ひまわり</v>
          </cell>
          <cell r="D436" t="str">
            <v>通所介護</v>
          </cell>
        </row>
        <row r="437">
          <cell r="A437">
            <v>1373204369</v>
          </cell>
          <cell r="B437" t="str">
            <v>株式会社　エルダーホームケア</v>
          </cell>
          <cell r="C437" t="str">
            <v>エルダーホームケア町田</v>
          </cell>
          <cell r="D437" t="str">
            <v>特定施設入居者生活介護</v>
          </cell>
        </row>
        <row r="438">
          <cell r="A438">
            <v>1373204377</v>
          </cell>
          <cell r="B438" t="str">
            <v>株式会社　縁歌</v>
          </cell>
          <cell r="C438" t="str">
            <v>デイステージうたなかま</v>
          </cell>
          <cell r="D438" t="str">
            <v>通所介護</v>
          </cell>
        </row>
        <row r="439">
          <cell r="A439">
            <v>1373204385</v>
          </cell>
          <cell r="B439" t="str">
            <v>特定非営利活動法人　こころ</v>
          </cell>
          <cell r="C439" t="str">
            <v>居宅介護支援事業所　こころ</v>
          </cell>
          <cell r="D439" t="str">
            <v>居宅介護支援</v>
          </cell>
        </row>
        <row r="440">
          <cell r="A440">
            <v>1373204393</v>
          </cell>
          <cell r="B440" t="str">
            <v>株式会社　鶴ケア</v>
          </cell>
          <cell r="C440" t="str">
            <v>ケアセンター　つくしんぼ</v>
          </cell>
          <cell r="D440" t="str">
            <v>通所介護</v>
          </cell>
        </row>
        <row r="441">
          <cell r="A441">
            <v>1373204401</v>
          </cell>
          <cell r="B441" t="str">
            <v>株式会社　ウイズネット</v>
          </cell>
          <cell r="C441" t="str">
            <v>みんなの家・町田相原</v>
          </cell>
          <cell r="D441" t="str">
            <v>特定施設入居者生活介護</v>
          </cell>
        </row>
        <row r="442">
          <cell r="A442">
            <v>1373204419</v>
          </cell>
          <cell r="B442" t="str">
            <v>医療法人社団　康心会</v>
          </cell>
          <cell r="C442" t="str">
            <v>ふれあい町田居宅介護支援事業所</v>
          </cell>
          <cell r="D442" t="str">
            <v>居宅介護支援</v>
          </cell>
        </row>
        <row r="443">
          <cell r="A443">
            <v>1373204427</v>
          </cell>
          <cell r="B443" t="str">
            <v>株式会社　ノエ</v>
          </cell>
          <cell r="C443" t="str">
            <v>訪問看護あい羽</v>
          </cell>
          <cell r="D443" t="str">
            <v>居宅介護支援</v>
          </cell>
        </row>
        <row r="444">
          <cell r="A444">
            <v>1373204435</v>
          </cell>
          <cell r="B444" t="str">
            <v>株式会社　川島コーポレーション</v>
          </cell>
          <cell r="C444" t="str">
            <v>サニーライフ町田</v>
          </cell>
          <cell r="D444" t="str">
            <v>特定施設入居者生活介護</v>
          </cell>
        </row>
        <row r="445">
          <cell r="A445">
            <v>1373204443</v>
          </cell>
          <cell r="B445" t="str">
            <v>リプラ株式会社</v>
          </cell>
          <cell r="C445" t="str">
            <v>リプラリハビリ訓練室　キソニシ</v>
          </cell>
          <cell r="D445" t="str">
            <v>通所介護</v>
          </cell>
        </row>
        <row r="446">
          <cell r="A446">
            <v>1373204450</v>
          </cell>
          <cell r="B446" t="str">
            <v>特定非営利活動法人　楓の風</v>
          </cell>
          <cell r="C446" t="str">
            <v>楓の風リハビリテーション楓　原町田</v>
          </cell>
          <cell r="D446" t="str">
            <v>通所介護</v>
          </cell>
        </row>
        <row r="447">
          <cell r="A447">
            <v>1373204468</v>
          </cell>
          <cell r="B447" t="str">
            <v>ライフサポート株式会社</v>
          </cell>
          <cell r="C447" t="str">
            <v>ライフサポート町田ケアステーション</v>
          </cell>
          <cell r="D447" t="str">
            <v>居宅介護支援</v>
          </cell>
        </row>
        <row r="448">
          <cell r="A448">
            <v>1373204468</v>
          </cell>
          <cell r="B448" t="str">
            <v>ライフサポート株式会社</v>
          </cell>
          <cell r="C448" t="str">
            <v>ライフサポート町田ケアステーション</v>
          </cell>
          <cell r="D448" t="str">
            <v xml:space="preserve">訪問介護 </v>
          </cell>
        </row>
        <row r="449">
          <cell r="A449">
            <v>1373204468</v>
          </cell>
          <cell r="B449" t="str">
            <v>ライフサポート株式会社</v>
          </cell>
          <cell r="C449" t="str">
            <v>ライフサポート町田ケアステーション</v>
          </cell>
          <cell r="D449" t="str">
            <v>通院等乗降介助</v>
          </cell>
        </row>
        <row r="450">
          <cell r="A450">
            <v>1373204476</v>
          </cell>
          <cell r="B450" t="str">
            <v>株式会社　ベネッセスタイルケア</v>
          </cell>
          <cell r="C450" t="str">
            <v>ボンセジュール町田鶴川</v>
          </cell>
          <cell r="D450" t="str">
            <v>特定施設入居者生活介護</v>
          </cell>
        </row>
        <row r="451">
          <cell r="A451">
            <v>1373204484</v>
          </cell>
          <cell r="B451" t="str">
            <v>特定非営利活動法人　みずきの会</v>
          </cell>
          <cell r="C451" t="str">
            <v>みずきの家</v>
          </cell>
          <cell r="D451" t="str">
            <v>通所介護</v>
          </cell>
        </row>
        <row r="452">
          <cell r="A452">
            <v>1373204492</v>
          </cell>
          <cell r="B452" t="str">
            <v>社会福祉法人　天寿園会</v>
          </cell>
          <cell r="C452" t="str">
            <v>デイサービスセンター　椿</v>
          </cell>
          <cell r="D452" t="str">
            <v>通所介護</v>
          </cell>
        </row>
        <row r="453">
          <cell r="A453">
            <v>1373204500</v>
          </cell>
          <cell r="B453" t="str">
            <v>社会福祉法人　天寿園会</v>
          </cell>
          <cell r="C453" t="str">
            <v>椿ショートステイ</v>
          </cell>
          <cell r="D453" t="str">
            <v>短期入所生活介護</v>
          </cell>
        </row>
        <row r="454">
          <cell r="A454">
            <v>1373204526</v>
          </cell>
          <cell r="B454" t="str">
            <v>医療法人社団　永生会</v>
          </cell>
          <cell r="C454" t="str">
            <v>ケアプランセンターぴあの</v>
          </cell>
          <cell r="D454" t="str">
            <v>居宅介護支援</v>
          </cell>
        </row>
        <row r="455">
          <cell r="A455">
            <v>1373204534</v>
          </cell>
          <cell r="B455" t="str">
            <v>合同会社　３QUBIT</v>
          </cell>
          <cell r="C455" t="str">
            <v>キュビットケア町田</v>
          </cell>
          <cell r="D455" t="str">
            <v xml:space="preserve">訪問介護 </v>
          </cell>
        </row>
        <row r="456">
          <cell r="A456">
            <v>1373204542</v>
          </cell>
          <cell r="B456" t="str">
            <v>社会福祉法人　天寿園会</v>
          </cell>
          <cell r="C456" t="str">
            <v>居宅介護支援センター　椿</v>
          </cell>
          <cell r="D456" t="str">
            <v>居宅介護支援</v>
          </cell>
        </row>
        <row r="457">
          <cell r="A457">
            <v>1373204559</v>
          </cell>
          <cell r="B457" t="str">
            <v>社会福祉法人　天寿園会</v>
          </cell>
          <cell r="C457" t="str">
            <v>特別養護老人ホーム　椿</v>
          </cell>
          <cell r="D457" t="str">
            <v>介護老人福祉施設</v>
          </cell>
        </row>
        <row r="458">
          <cell r="A458">
            <v>1373204575</v>
          </cell>
          <cell r="B458" t="str">
            <v>真桜リハビリ株式会社</v>
          </cell>
          <cell r="C458" t="str">
            <v>真桜リハビリ本町田</v>
          </cell>
          <cell r="D458" t="str">
            <v>通所介護</v>
          </cell>
        </row>
        <row r="459">
          <cell r="A459">
            <v>1373204583</v>
          </cell>
          <cell r="B459" t="str">
            <v>株式会社　オン・ザ・プラネット</v>
          </cell>
          <cell r="C459" t="str">
            <v>リハテラス鶴間</v>
          </cell>
          <cell r="D459" t="str">
            <v>通所介護</v>
          </cell>
        </row>
        <row r="460">
          <cell r="A460">
            <v>1373204591</v>
          </cell>
          <cell r="B460" t="str">
            <v>特定非営利活動法人　こころ</v>
          </cell>
          <cell r="C460" t="str">
            <v>デイサービスこころ</v>
          </cell>
          <cell r="D460" t="str">
            <v>通所介護</v>
          </cell>
        </row>
        <row r="461">
          <cell r="A461">
            <v>1373204609</v>
          </cell>
          <cell r="B461" t="str">
            <v>社会福祉法人　合掌苑</v>
          </cell>
          <cell r="C461" t="str">
            <v>合掌苑　第２居宅介護支援事業所</v>
          </cell>
          <cell r="D461" t="str">
            <v>居宅介護支援</v>
          </cell>
        </row>
        <row r="462">
          <cell r="A462">
            <v>1373204617</v>
          </cell>
          <cell r="B462" t="str">
            <v>株式会社　木下の介護</v>
          </cell>
          <cell r="C462" t="str">
            <v>リアンレーヴ本町田</v>
          </cell>
          <cell r="D462" t="str">
            <v>特定施設入居者生活介護</v>
          </cell>
        </row>
        <row r="463">
          <cell r="A463">
            <v>1373204625</v>
          </cell>
          <cell r="B463" t="str">
            <v>株式会社　はるかぜ</v>
          </cell>
          <cell r="C463" t="str">
            <v>はるかぜらいふ</v>
          </cell>
          <cell r="D463" t="str">
            <v>居宅介護支援</v>
          </cell>
        </row>
        <row r="464">
          <cell r="A464">
            <v>1373204633</v>
          </cell>
          <cell r="B464" t="str">
            <v>株式会社　ベストライフ</v>
          </cell>
          <cell r="C464" t="str">
            <v>ベストライフ町田Ⅱ</v>
          </cell>
          <cell r="D464" t="str">
            <v>特定施設入居者生活介護</v>
          </cell>
        </row>
        <row r="465">
          <cell r="A465">
            <v>1373204658</v>
          </cell>
          <cell r="B465" t="str">
            <v>長谷川介護サービス株式会社</v>
          </cell>
          <cell r="C465" t="str">
            <v>イリーゼ町田図師の丘</v>
          </cell>
          <cell r="D465" t="str">
            <v>特定施設入居者生活介護</v>
          </cell>
        </row>
        <row r="466">
          <cell r="A466">
            <v>1373204666</v>
          </cell>
          <cell r="B466" t="str">
            <v>医療法人社団　愛友会</v>
          </cell>
          <cell r="C466" t="str">
            <v>老人ホーム　多摩境</v>
          </cell>
          <cell r="D466" t="str">
            <v>特定施設入居者生活介護</v>
          </cell>
        </row>
        <row r="467">
          <cell r="A467">
            <v>1373204674</v>
          </cell>
          <cell r="B467" t="str">
            <v>株式会社　イノベイションオブメディカルサービス</v>
          </cell>
          <cell r="C467" t="str">
            <v>株式会社イノベイションオブメディカルサービス　町田営業所</v>
          </cell>
          <cell r="D467" t="str">
            <v>福祉用具貸与</v>
          </cell>
        </row>
        <row r="468">
          <cell r="A468">
            <v>1373204674</v>
          </cell>
          <cell r="B468" t="str">
            <v>株式会社　イノベイションオブメディカルサービス</v>
          </cell>
          <cell r="C468" t="str">
            <v>株式会社イノベイションオブメディカルサービス　町田営業所</v>
          </cell>
          <cell r="D468" t="str">
            <v>特定福祉用具販売</v>
          </cell>
        </row>
        <row r="469">
          <cell r="A469">
            <v>1373204682</v>
          </cell>
          <cell r="B469" t="str">
            <v>株式会社　モーニンググローリー</v>
          </cell>
          <cell r="C469" t="str">
            <v>あさがおケアプランセンター</v>
          </cell>
          <cell r="D469" t="str">
            <v>居宅介護支援</v>
          </cell>
        </row>
        <row r="470">
          <cell r="A470">
            <v>1373204690</v>
          </cell>
          <cell r="B470" t="str">
            <v>株式会社　ぽかぽかライフケア</v>
          </cell>
          <cell r="C470" t="str">
            <v>ぽかぽかケアマネージメントセンター</v>
          </cell>
          <cell r="D470" t="str">
            <v>居宅介護支援</v>
          </cell>
        </row>
        <row r="471">
          <cell r="A471">
            <v>1373204708</v>
          </cell>
          <cell r="B471" t="str">
            <v>株式会社　ぽかぽかライフケア</v>
          </cell>
          <cell r="C471" t="str">
            <v>ぽかぽかフィジカルホームヘルプサービス</v>
          </cell>
          <cell r="D471" t="str">
            <v>訪問介護</v>
          </cell>
        </row>
        <row r="472">
          <cell r="A472">
            <v>1373204716</v>
          </cell>
          <cell r="B472" t="str">
            <v>アズビルあんしんケアサポート株式会社</v>
          </cell>
          <cell r="C472" t="str">
            <v>デイサービスかたくりの里　大蔵</v>
          </cell>
          <cell r="D472" t="str">
            <v>通所介護</v>
          </cell>
        </row>
        <row r="473">
          <cell r="A473">
            <v>1373204724</v>
          </cell>
          <cell r="B473" t="str">
            <v>町田ガス株式会社</v>
          </cell>
          <cell r="C473" t="str">
            <v>ふわりの湯　藤の台</v>
          </cell>
          <cell r="D473" t="str">
            <v>通所介護</v>
          </cell>
        </row>
        <row r="474">
          <cell r="A474">
            <v>1373204732</v>
          </cell>
          <cell r="B474" t="str">
            <v>株式会社　浜希</v>
          </cell>
          <cell r="C474" t="str">
            <v>だんらんの家　鶴川</v>
          </cell>
          <cell r="D474" t="str">
            <v>通所介護</v>
          </cell>
        </row>
        <row r="475">
          <cell r="A475">
            <v>1373204765</v>
          </cell>
          <cell r="B475" t="str">
            <v>株式会社　アイケア</v>
          </cell>
          <cell r="C475" t="str">
            <v>介護ステーション　アイケア</v>
          </cell>
          <cell r="D475" t="str">
            <v>訪問介護</v>
          </cell>
        </row>
        <row r="476">
          <cell r="A476">
            <v>1373204773</v>
          </cell>
          <cell r="B476" t="str">
            <v>ニック株式会社</v>
          </cell>
          <cell r="C476" t="str">
            <v>ニック株式会社　町田営業所</v>
          </cell>
          <cell r="D476" t="str">
            <v>福祉用具貸与</v>
          </cell>
        </row>
        <row r="477">
          <cell r="A477">
            <v>1373204773</v>
          </cell>
          <cell r="B477" t="str">
            <v>ニック株式会社</v>
          </cell>
          <cell r="C477" t="str">
            <v>ニック株式会社　町田営業所</v>
          </cell>
          <cell r="D477" t="str">
            <v>特定福祉用具販売</v>
          </cell>
        </row>
        <row r="478">
          <cell r="A478">
            <v>1373204799</v>
          </cell>
          <cell r="B478" t="str">
            <v>株式会社　ヒーローズコーポレーション</v>
          </cell>
          <cell r="C478" t="str">
            <v>介護の相談室　町田</v>
          </cell>
          <cell r="D478" t="str">
            <v>居宅介護支援</v>
          </cell>
        </row>
        <row r="479">
          <cell r="A479">
            <v>1373204807</v>
          </cell>
          <cell r="B479" t="str">
            <v>株式会社　ちゅらまーる</v>
          </cell>
          <cell r="C479" t="str">
            <v>茶話本舗デイサービスかりゆし亭</v>
          </cell>
          <cell r="D479" t="str">
            <v>通所介護</v>
          </cell>
        </row>
        <row r="480">
          <cell r="A480">
            <v>1373204815</v>
          </cell>
          <cell r="B480" t="str">
            <v>T＆J合同会社</v>
          </cell>
          <cell r="C480" t="str">
            <v>にじいろプラン　居宅介護支援</v>
          </cell>
          <cell r="D480" t="str">
            <v>居宅介護支援</v>
          </cell>
        </row>
        <row r="481">
          <cell r="A481">
            <v>1373204823</v>
          </cell>
          <cell r="B481" t="str">
            <v>株式会社　ＩＳＫ</v>
          </cell>
          <cell r="C481" t="str">
            <v>機能訓練型デイサービス　つくし</v>
          </cell>
          <cell r="D481" t="str">
            <v>通所介護</v>
          </cell>
        </row>
        <row r="482">
          <cell r="A482">
            <v>1373204831</v>
          </cell>
          <cell r="B482" t="str">
            <v>株式会社　陽光</v>
          </cell>
          <cell r="C482" t="str">
            <v>シニアフィットネス町田サロン</v>
          </cell>
          <cell r="D482" t="str">
            <v>通所介護</v>
          </cell>
        </row>
        <row r="483">
          <cell r="A483">
            <v>1373204849</v>
          </cell>
          <cell r="B483" t="str">
            <v>株式会社　オン・ザ・プラネット</v>
          </cell>
          <cell r="C483" t="str">
            <v>リハテラス根岸</v>
          </cell>
          <cell r="D483" t="str">
            <v>通所介護</v>
          </cell>
        </row>
        <row r="484">
          <cell r="A484">
            <v>1373204856</v>
          </cell>
          <cell r="B484" t="str">
            <v>有限会社　G</v>
          </cell>
          <cell r="C484" t="str">
            <v>きららトワイライト</v>
          </cell>
          <cell r="D484" t="str">
            <v>通所介護</v>
          </cell>
        </row>
        <row r="485">
          <cell r="A485">
            <v>1373204864</v>
          </cell>
          <cell r="B485" t="str">
            <v>株式会社　ライフサポートめぐみ</v>
          </cell>
          <cell r="C485" t="str">
            <v>デイサービス　めぐみの家プラス</v>
          </cell>
          <cell r="D485" t="str">
            <v>通所介護</v>
          </cell>
        </row>
        <row r="486">
          <cell r="A486">
            <v>1373204872</v>
          </cell>
          <cell r="B486" t="str">
            <v>株式会社　ふわりケアサービス</v>
          </cell>
          <cell r="C486" t="str">
            <v>デイサービス　ふわりの家成瀬</v>
          </cell>
          <cell r="D486" t="str">
            <v>通所介護</v>
          </cell>
        </row>
        <row r="487">
          <cell r="A487">
            <v>1373204880</v>
          </cell>
          <cell r="B487" t="str">
            <v>株式会社　ふわりケアサービス</v>
          </cell>
          <cell r="C487" t="str">
            <v>デイサービス　ふわりの家つくし野</v>
          </cell>
          <cell r="D487" t="str">
            <v>通所介護</v>
          </cell>
        </row>
        <row r="488">
          <cell r="A488">
            <v>1373204898</v>
          </cell>
          <cell r="B488" t="str">
            <v>株式会社　たまがわＨＡＮＤＳ</v>
          </cell>
          <cell r="C488" t="str">
            <v>なでしこケア居宅介護支援事業所</v>
          </cell>
          <cell r="D488" t="str">
            <v>居宅介護支援</v>
          </cell>
        </row>
        <row r="489">
          <cell r="A489">
            <v>1373204906</v>
          </cell>
          <cell r="B489" t="str">
            <v>ＢＳＣウェルフェアサービス株式会社</v>
          </cell>
          <cell r="C489" t="str">
            <v>ステップぱーとなー町田</v>
          </cell>
          <cell r="D489" t="str">
            <v>通所介護</v>
          </cell>
        </row>
        <row r="490">
          <cell r="A490">
            <v>1373204914</v>
          </cell>
          <cell r="B490" t="str">
            <v>株式会社モリモリ</v>
          </cell>
          <cell r="C490" t="str">
            <v>みんなの訪問看護リハビリステーション町田</v>
          </cell>
          <cell r="D490" t="str">
            <v>居宅介護支援</v>
          </cell>
        </row>
        <row r="491">
          <cell r="A491">
            <v>1373204922</v>
          </cell>
          <cell r="B491" t="str">
            <v>株式会社アイモジャパン</v>
          </cell>
          <cell r="C491" t="str">
            <v>リハビリデイサービス　リハフィット</v>
          </cell>
          <cell r="D491" t="str">
            <v>通所介護</v>
          </cell>
        </row>
        <row r="492">
          <cell r="A492">
            <v>1373204948</v>
          </cell>
          <cell r="B492" t="str">
            <v>特定非営利活動法人　心愛</v>
          </cell>
          <cell r="C492" t="str">
            <v>ケアプレイス心愛</v>
          </cell>
          <cell r="D492" t="str">
            <v>居宅介護支援</v>
          </cell>
        </row>
        <row r="493">
          <cell r="A493">
            <v>1373204955</v>
          </cell>
          <cell r="B493" t="str">
            <v>アサヒサンクリーン株式会社</v>
          </cell>
          <cell r="C493" t="str">
            <v>アサヒサンクリーン在宅介護センター町田</v>
          </cell>
          <cell r="D493" t="str">
            <v>訪問入浴介護</v>
          </cell>
        </row>
        <row r="494">
          <cell r="A494">
            <v>1373204963</v>
          </cell>
          <cell r="B494" t="str">
            <v>医療法人社団芙蓉会</v>
          </cell>
          <cell r="C494" t="str">
            <v>デイサービスふれあいルーム</v>
          </cell>
          <cell r="D494" t="str">
            <v>通所介護</v>
          </cell>
        </row>
        <row r="495">
          <cell r="A495">
            <v>1373204971</v>
          </cell>
          <cell r="B495" t="str">
            <v>株式会社グランユニライフケアサービス東京</v>
          </cell>
          <cell r="C495" t="str">
            <v>グランユニライフデイサービスセンター町田根岸</v>
          </cell>
          <cell r="D495" t="str">
            <v>通所介護</v>
          </cell>
        </row>
        <row r="496">
          <cell r="A496">
            <v>1373204989</v>
          </cell>
          <cell r="B496" t="str">
            <v>T＆J合同会社</v>
          </cell>
          <cell r="C496" t="str">
            <v>にじいろプラン　訪問介護</v>
          </cell>
          <cell r="D496" t="str">
            <v>訪問介護</v>
          </cell>
        </row>
        <row r="497">
          <cell r="A497">
            <v>1373204989</v>
          </cell>
          <cell r="B497" t="str">
            <v>T＆J合同会社</v>
          </cell>
          <cell r="C497" t="str">
            <v>にじいろプラン　訪問介護</v>
          </cell>
          <cell r="D497" t="str">
            <v>通院等乗降介助</v>
          </cell>
        </row>
        <row r="498">
          <cell r="A498">
            <v>1373204997</v>
          </cell>
          <cell r="B498" t="str">
            <v>株式会社グランユニライフケアサービス東京</v>
          </cell>
          <cell r="C498" t="str">
            <v>グランユニライフケアプランセンター町田根岸</v>
          </cell>
          <cell r="D498" t="str">
            <v>居宅介護支援</v>
          </cell>
        </row>
        <row r="499">
          <cell r="A499">
            <v>1373205002</v>
          </cell>
          <cell r="B499" t="str">
            <v>株式会社グランユニライフケアサービス東京</v>
          </cell>
          <cell r="C499" t="str">
            <v>グランユニライフホームヘルパーステーション　町田根岸</v>
          </cell>
          <cell r="D499" t="str">
            <v>訪問介護</v>
          </cell>
        </row>
        <row r="500">
          <cell r="A500">
            <v>1373205010</v>
          </cell>
          <cell r="B500" t="str">
            <v>社会福祉法人町田真弘会</v>
          </cell>
          <cell r="C500" t="str">
            <v>居宅介護支援事業所　光の園おおくら</v>
          </cell>
          <cell r="D500" t="str">
            <v>居宅介護支援</v>
          </cell>
        </row>
        <row r="501">
          <cell r="A501">
            <v>1373205028</v>
          </cell>
          <cell r="B501" t="str">
            <v>特定非営利活動法人　心愛</v>
          </cell>
          <cell r="C501" t="str">
            <v>ケアプレイス心愛</v>
          </cell>
          <cell r="D501" t="str">
            <v>訪問介護</v>
          </cell>
        </row>
        <row r="502">
          <cell r="A502">
            <v>1373205036</v>
          </cell>
          <cell r="B502" t="str">
            <v>社会福祉法人　みどり福祉会</v>
          </cell>
          <cell r="C502" t="str">
            <v>高ヶ坂ひかり苑　居宅介護支援</v>
          </cell>
          <cell r="D502" t="str">
            <v>居宅介護支援</v>
          </cell>
        </row>
        <row r="503">
          <cell r="A503">
            <v>1373205044</v>
          </cell>
          <cell r="B503" t="str">
            <v>合同会社　敬愛倶楽部</v>
          </cell>
          <cell r="C503" t="str">
            <v>指定居宅介護支援事業所　けいあいの森</v>
          </cell>
          <cell r="D503" t="str">
            <v>居宅介護支援</v>
          </cell>
        </row>
        <row r="504">
          <cell r="A504">
            <v>1373205051</v>
          </cell>
          <cell r="B504" t="str">
            <v>合同会社　スマート町田</v>
          </cell>
          <cell r="C504" t="str">
            <v>スマート町田</v>
          </cell>
          <cell r="D504" t="str">
            <v>居宅介護支援</v>
          </cell>
        </row>
        <row r="505">
          <cell r="A505">
            <v>1373205069</v>
          </cell>
          <cell r="B505" t="str">
            <v>和み介護システム　株式会社</v>
          </cell>
          <cell r="C505" t="str">
            <v>さくら・介護ステーション町田南</v>
          </cell>
          <cell r="D505" t="str">
            <v>訪問介護</v>
          </cell>
        </row>
        <row r="506">
          <cell r="A506">
            <v>1393200025</v>
          </cell>
          <cell r="B506" t="str">
            <v>社会福祉法人　福音会</v>
          </cell>
          <cell r="C506" t="str">
            <v>デイサービス鶴川</v>
          </cell>
          <cell r="D506" t="str">
            <v>認知症対応型通所介護</v>
          </cell>
        </row>
        <row r="507">
          <cell r="A507">
            <v>1393200058</v>
          </cell>
          <cell r="B507" t="str">
            <v>株式会社　エム・シー・コーポレーション</v>
          </cell>
          <cell r="C507" t="str">
            <v>木下の介護　グループホーム町田</v>
          </cell>
          <cell r="D507" t="str">
            <v>認知症対応型共同生活介護</v>
          </cell>
        </row>
        <row r="508">
          <cell r="A508">
            <v>1393200066</v>
          </cell>
          <cell r="B508" t="str">
            <v>社会福祉法人　竹清会</v>
          </cell>
          <cell r="C508" t="str">
            <v>花美郷</v>
          </cell>
          <cell r="D508" t="str">
            <v>認知症対応型通所介護</v>
          </cell>
        </row>
        <row r="509">
          <cell r="A509">
            <v>1393200074</v>
          </cell>
          <cell r="B509" t="str">
            <v>医療法人　久盛会</v>
          </cell>
          <cell r="C509" t="str">
            <v>グループホーム　秋田高城</v>
          </cell>
          <cell r="D509" t="str">
            <v>認知症対応型共同生活介護</v>
          </cell>
        </row>
        <row r="510">
          <cell r="A510">
            <v>1393200082</v>
          </cell>
          <cell r="B510" t="str">
            <v>社会福祉法人　町田市福祉サービス協会</v>
          </cell>
          <cell r="C510" t="str">
            <v>おりづる苑かなもり</v>
          </cell>
          <cell r="D510" t="str">
            <v>認知症対応型通所介護</v>
          </cell>
        </row>
        <row r="511">
          <cell r="A511">
            <v>1393200090</v>
          </cell>
          <cell r="B511" t="str">
            <v>社会福祉法人　悠々会</v>
          </cell>
          <cell r="C511" t="str">
            <v>グループホーム　悠々園</v>
          </cell>
          <cell r="D511" t="str">
            <v>認知症対応型共同生活介護</v>
          </cell>
        </row>
        <row r="512">
          <cell r="A512">
            <v>1393200116</v>
          </cell>
          <cell r="B512" t="str">
            <v>特定非営利活動法人　アビリティクラブたすけあい町田たすけあいワーカーズ</v>
          </cell>
          <cell r="C512" t="str">
            <v>小規模多機能型居宅介護　たすけあい小川</v>
          </cell>
          <cell r="D512" t="str">
            <v>小規模多機能型居宅介護</v>
          </cell>
        </row>
        <row r="513">
          <cell r="A513">
            <v>1393200124</v>
          </cell>
          <cell r="B513" t="str">
            <v>社会福祉法人　悠々会</v>
          </cell>
          <cell r="C513" t="str">
            <v>グループホーム　悠々園Ⅱ</v>
          </cell>
          <cell r="D513" t="str">
            <v>認知症対応型共同生活介護</v>
          </cell>
        </row>
        <row r="514">
          <cell r="A514">
            <v>1393200132</v>
          </cell>
          <cell r="B514" t="str">
            <v>特定非営利活動法人　桜実会</v>
          </cell>
          <cell r="C514" t="str">
            <v>桜実会まちかどデイサービス</v>
          </cell>
          <cell r="D514" t="str">
            <v>認知症対応型通所介護</v>
          </cell>
        </row>
        <row r="515">
          <cell r="A515">
            <v>1393200140</v>
          </cell>
          <cell r="B515" t="str">
            <v>株式会社　日本アメニティライフ協会</v>
          </cell>
          <cell r="C515" t="str">
            <v>グループホーム　花物語まちだ</v>
          </cell>
          <cell r="D515" t="str">
            <v>認知症対応型共同生活介護</v>
          </cell>
        </row>
        <row r="516">
          <cell r="A516">
            <v>1393200157</v>
          </cell>
          <cell r="B516" t="str">
            <v>医療法人社団　愛友会</v>
          </cell>
          <cell r="C516" t="str">
            <v>小規模多機能　なかまち</v>
          </cell>
          <cell r="D516" t="str">
            <v>小規模多機能型居宅介護</v>
          </cell>
        </row>
        <row r="517">
          <cell r="A517">
            <v>1393200165</v>
          </cell>
          <cell r="B517" t="str">
            <v>医療法人社団　愛友会</v>
          </cell>
          <cell r="C517" t="str">
            <v>グループホーム　なかまち</v>
          </cell>
          <cell r="D517" t="str">
            <v>認知症対応型共同生活介護</v>
          </cell>
        </row>
        <row r="518">
          <cell r="A518">
            <v>1393200173</v>
          </cell>
          <cell r="B518" t="str">
            <v>社会福祉法人　永寿会</v>
          </cell>
          <cell r="C518" t="str">
            <v>いこいの郷　花梨・成瀬</v>
          </cell>
          <cell r="D518" t="str">
            <v>認知症対応型共同生活介護</v>
          </cell>
        </row>
        <row r="519">
          <cell r="A519">
            <v>1393200181</v>
          </cell>
          <cell r="B519" t="str">
            <v>社会福祉法人　芙蓉会</v>
          </cell>
          <cell r="C519" t="str">
            <v>認知症対応型通所介護　芙蓉園</v>
          </cell>
          <cell r="D519" t="str">
            <v>認知症対応型通所介護</v>
          </cell>
        </row>
        <row r="520">
          <cell r="A520">
            <v>1393200199</v>
          </cell>
          <cell r="B520" t="str">
            <v>社会福祉法人　町田真弘会</v>
          </cell>
          <cell r="C520" t="str">
            <v>小規模多機能ホーム　光の園おおくら</v>
          </cell>
          <cell r="D520" t="str">
            <v>小規模多機能型居宅介護</v>
          </cell>
        </row>
        <row r="521">
          <cell r="A521">
            <v>1393200207</v>
          </cell>
          <cell r="B521" t="str">
            <v>社会福祉法人　町田真弘会</v>
          </cell>
          <cell r="C521" t="str">
            <v>高齢者グループホーム　光の園おおくら</v>
          </cell>
          <cell r="D521" t="str">
            <v>認知症対応型共同生活介護</v>
          </cell>
        </row>
        <row r="522">
          <cell r="A522">
            <v>1393200215</v>
          </cell>
          <cell r="B522" t="str">
            <v>有限会社　メイプルハンド</v>
          </cell>
          <cell r="C522" t="str">
            <v>デイサービス　もみじのて野津田</v>
          </cell>
          <cell r="D522" t="str">
            <v>認知症対応型通所介護</v>
          </cell>
        </row>
        <row r="523">
          <cell r="A523">
            <v>1393200223</v>
          </cell>
          <cell r="B523" t="str">
            <v>株式会社　日本アメニティライフ協会</v>
          </cell>
          <cell r="C523" t="str">
            <v>グループホーム　花物語まちだ南</v>
          </cell>
          <cell r="D523" t="str">
            <v>認知症対応型共同生活介護</v>
          </cell>
        </row>
        <row r="524">
          <cell r="A524">
            <v>1393200231</v>
          </cell>
          <cell r="B524" t="str">
            <v>医療法人　久盛会</v>
          </cell>
          <cell r="C524" t="str">
            <v>共用型デイサービス　秋田高城</v>
          </cell>
          <cell r="D524" t="str">
            <v>認知症対応型通所介護</v>
          </cell>
        </row>
        <row r="525">
          <cell r="A525">
            <v>1393200249</v>
          </cell>
          <cell r="B525" t="str">
            <v>社会福祉法人　創和会</v>
          </cell>
          <cell r="C525" t="str">
            <v>ケアセンター成瀬・暖家</v>
          </cell>
          <cell r="D525" t="str">
            <v>地域密着型介護老人福祉施設入所者生活介護</v>
          </cell>
        </row>
        <row r="526">
          <cell r="A526">
            <v>1393200256</v>
          </cell>
          <cell r="B526" t="str">
            <v>社会福祉法人　正吉福祉会</v>
          </cell>
          <cell r="C526" t="str">
            <v>デイサービスセンター　まちだ正吉苑</v>
          </cell>
          <cell r="D526" t="str">
            <v>認知症対応型通所介護</v>
          </cell>
        </row>
        <row r="527">
          <cell r="A527">
            <v>1393200264</v>
          </cell>
          <cell r="B527" t="str">
            <v>社会福祉法人　嘉祥会</v>
          </cell>
          <cell r="C527" t="str">
            <v>共用型認知症対応型通所介護　ぬくもりの園</v>
          </cell>
          <cell r="D527" t="str">
            <v>認知症対応型通所介護</v>
          </cell>
        </row>
        <row r="528">
          <cell r="A528">
            <v>1393200272</v>
          </cell>
          <cell r="B528" t="str">
            <v>メディカル・ケア・サービス株式会社</v>
          </cell>
          <cell r="C528" t="str">
            <v>愛の家グループホーム町田相原</v>
          </cell>
          <cell r="D528" t="str">
            <v>認知症対応型共同生活介護</v>
          </cell>
        </row>
        <row r="529">
          <cell r="A529">
            <v>1393200306</v>
          </cell>
          <cell r="B529" t="str">
            <v>社会福祉法人泰政会</v>
          </cell>
          <cell r="C529" t="str">
            <v>グループホーム　レガメ高ヶ坂</v>
          </cell>
          <cell r="D529" t="str">
            <v>認知症対応型共同生活介護</v>
          </cell>
        </row>
        <row r="530">
          <cell r="A530">
            <v>1393200314</v>
          </cell>
          <cell r="B530" t="str">
            <v>社会福祉法人奉友会</v>
          </cell>
          <cell r="C530" t="str">
            <v>優っくりグループホーム町田森野</v>
          </cell>
          <cell r="D530" t="str">
            <v>認知症対応型共同生活介護</v>
          </cell>
        </row>
        <row r="531">
          <cell r="A531">
            <v>1393200322</v>
          </cell>
          <cell r="B531" t="str">
            <v>社会福祉法人奉友会</v>
          </cell>
          <cell r="C531" t="str">
            <v>優っくり小規模多機能介護町田森野</v>
          </cell>
          <cell r="D531" t="str">
            <v>小規模多機能型居宅介護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62"/>
  <sheetViews>
    <sheetView tabSelected="1" zoomScaleNormal="100" workbookViewId="0">
      <selection activeCell="C3" sqref="C3"/>
    </sheetView>
  </sheetViews>
  <sheetFormatPr defaultRowHeight="14.25" x14ac:dyDescent="0.15"/>
  <cols>
    <col min="1" max="94" width="1.875" style="5" customWidth="1"/>
    <col min="95" max="16384" width="9" style="5"/>
  </cols>
  <sheetData>
    <row r="1" spans="1:79" ht="9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79" ht="9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79" ht="9" customHeight="1" x14ac:dyDescent="0.15"/>
    <row r="4" spans="1:79" ht="9" customHeight="1" x14ac:dyDescent="0.15">
      <c r="A4" s="56" t="s">
        <v>83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</row>
    <row r="5" spans="1:79" ht="9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</row>
    <row r="6" spans="1:79" ht="9" customHeight="1" x14ac:dyDescent="0.1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</row>
    <row r="7" spans="1:79" ht="9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8" t="s">
        <v>85</v>
      </c>
      <c r="AH7" s="18"/>
      <c r="AI7" s="19"/>
      <c r="AJ7" s="19"/>
      <c r="AK7" s="19"/>
      <c r="AL7" s="19"/>
      <c r="AM7" s="19"/>
      <c r="AN7" s="19"/>
      <c r="AO7" s="19"/>
      <c r="AP7" s="19"/>
      <c r="AQ7" s="19"/>
      <c r="AR7" s="20" t="s">
        <v>37</v>
      </c>
      <c r="AS7" s="20"/>
      <c r="AT7" s="20"/>
      <c r="AU7" s="20"/>
      <c r="AV7" s="20"/>
      <c r="AW7" s="20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</row>
    <row r="8" spans="1:79" ht="9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8"/>
      <c r="AH8" s="18"/>
      <c r="AI8" s="19"/>
      <c r="AJ8" s="19"/>
      <c r="AK8" s="19"/>
      <c r="AL8" s="19"/>
      <c r="AM8" s="19"/>
      <c r="AN8" s="19"/>
      <c r="AO8" s="19"/>
      <c r="AP8" s="19"/>
      <c r="AQ8" s="19"/>
      <c r="AR8" s="20"/>
      <c r="AS8" s="20"/>
      <c r="AT8" s="20"/>
      <c r="AU8" s="20"/>
      <c r="AV8" s="20"/>
      <c r="AW8" s="20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</row>
    <row r="9" spans="1:79" ht="9" customHeight="1" x14ac:dyDescent="0.15"/>
    <row r="10" spans="1:79" ht="9" customHeight="1" x14ac:dyDescent="0.15">
      <c r="A10" s="30" t="s">
        <v>12</v>
      </c>
      <c r="B10" s="30"/>
      <c r="C10" s="30"/>
      <c r="D10" s="30"/>
      <c r="E10" s="30"/>
      <c r="F10" s="3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11"/>
      <c r="Z10" s="30" t="s">
        <v>11</v>
      </c>
      <c r="AA10" s="30"/>
      <c r="AB10" s="30"/>
      <c r="AC10" s="30"/>
      <c r="AD10" s="30"/>
      <c r="AE10" s="3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"/>
      <c r="BA10" s="30" t="s">
        <v>13</v>
      </c>
      <c r="BB10" s="30"/>
      <c r="BC10" s="30"/>
      <c r="BD10" s="30"/>
      <c r="BE10" s="30"/>
      <c r="BF10" s="30"/>
      <c r="BG10" s="3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</row>
    <row r="11" spans="1:79" ht="9" customHeight="1" x14ac:dyDescent="0.15">
      <c r="A11" s="30"/>
      <c r="B11" s="30"/>
      <c r="C11" s="30"/>
      <c r="D11" s="30"/>
      <c r="E11" s="30"/>
      <c r="F11" s="3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11"/>
      <c r="Z11" s="30"/>
      <c r="AA11" s="30"/>
      <c r="AB11" s="30"/>
      <c r="AC11" s="30"/>
      <c r="AD11" s="30"/>
      <c r="AE11" s="3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"/>
      <c r="BA11" s="30"/>
      <c r="BB11" s="30"/>
      <c r="BC11" s="30"/>
      <c r="BD11" s="30"/>
      <c r="BE11" s="30"/>
      <c r="BF11" s="30"/>
      <c r="BG11" s="3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9" ht="9" customHeight="1" x14ac:dyDescent="0.15">
      <c r="A12" s="33"/>
      <c r="B12" s="33"/>
      <c r="C12" s="33"/>
      <c r="D12" s="33"/>
      <c r="E12" s="33"/>
      <c r="F12" s="33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1"/>
      <c r="Z12" s="33"/>
      <c r="AA12" s="33"/>
      <c r="AB12" s="33"/>
      <c r="AC12" s="33"/>
      <c r="AD12" s="33"/>
      <c r="AE12" s="33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"/>
      <c r="BA12" s="33"/>
      <c r="BB12" s="33"/>
      <c r="BC12" s="33"/>
      <c r="BD12" s="33"/>
      <c r="BE12" s="33"/>
      <c r="BF12" s="33"/>
      <c r="BG12" s="33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1:79" ht="9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6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</row>
    <row r="14" spans="1:79" ht="9" customHeight="1" x14ac:dyDescent="0.15">
      <c r="BP14" s="62" t="s">
        <v>26</v>
      </c>
      <c r="BQ14" s="62"/>
      <c r="BR14" s="62"/>
      <c r="BS14" s="62"/>
      <c r="BT14" s="62"/>
      <c r="BU14" s="62"/>
      <c r="BV14" s="62"/>
      <c r="BW14" s="62"/>
      <c r="BX14" s="62"/>
      <c r="BY14" s="62"/>
      <c r="BZ14" s="62"/>
    </row>
    <row r="15" spans="1:79" ht="9" customHeight="1" x14ac:dyDescent="0.15"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</row>
    <row r="16" spans="1:79" ht="9" customHeight="1" x14ac:dyDescent="0.15">
      <c r="A16" s="57" t="s">
        <v>14</v>
      </c>
      <c r="B16" s="57"/>
      <c r="C16" s="57"/>
      <c r="D16" s="57"/>
      <c r="E16" s="57" t="s">
        <v>15</v>
      </c>
      <c r="F16" s="57"/>
      <c r="G16" s="57"/>
      <c r="H16" s="57"/>
      <c r="I16" s="57"/>
      <c r="J16" s="57"/>
      <c r="K16" s="57"/>
      <c r="L16" s="57" t="s">
        <v>17</v>
      </c>
      <c r="M16" s="57"/>
      <c r="N16" s="57"/>
      <c r="O16" s="57"/>
      <c r="P16" s="57"/>
      <c r="Q16" s="57" t="s">
        <v>18</v>
      </c>
      <c r="R16" s="57"/>
      <c r="S16" s="57"/>
      <c r="T16" s="57"/>
      <c r="U16" s="57"/>
      <c r="V16" s="57" t="s">
        <v>89</v>
      </c>
      <c r="W16" s="57"/>
      <c r="X16" s="57"/>
      <c r="Y16" s="57"/>
      <c r="Z16" s="57"/>
      <c r="AA16" s="57" t="s">
        <v>19</v>
      </c>
      <c r="AB16" s="57"/>
      <c r="AC16" s="57"/>
      <c r="AD16" s="57"/>
      <c r="AE16" s="57"/>
      <c r="AF16" s="57" t="s">
        <v>20</v>
      </c>
      <c r="AG16" s="57"/>
      <c r="AH16" s="57"/>
      <c r="AI16" s="57"/>
      <c r="AJ16" s="57"/>
      <c r="AK16" s="57" t="s">
        <v>21</v>
      </c>
      <c r="AL16" s="57"/>
      <c r="AM16" s="57"/>
      <c r="AN16" s="57"/>
      <c r="AO16" s="57"/>
      <c r="AP16" s="57" t="s">
        <v>22</v>
      </c>
      <c r="AQ16" s="57"/>
      <c r="AR16" s="57"/>
      <c r="AS16" s="57"/>
      <c r="AT16" s="57"/>
      <c r="AU16" s="57" t="s">
        <v>23</v>
      </c>
      <c r="AV16" s="57"/>
      <c r="AW16" s="57"/>
      <c r="AX16" s="57"/>
      <c r="AY16" s="57"/>
      <c r="AZ16" s="57" t="s">
        <v>24</v>
      </c>
      <c r="BA16" s="57"/>
      <c r="BB16" s="57"/>
      <c r="BC16" s="57"/>
      <c r="BD16" s="57"/>
      <c r="BE16" s="57" t="s">
        <v>25</v>
      </c>
      <c r="BF16" s="57"/>
      <c r="BG16" s="57"/>
      <c r="BH16" s="57"/>
      <c r="BI16" s="57"/>
      <c r="BJ16" s="63" t="s">
        <v>81</v>
      </c>
      <c r="BK16" s="63"/>
      <c r="BL16" s="63"/>
      <c r="BM16" s="63"/>
      <c r="BN16" s="63"/>
      <c r="BO16" s="63" t="s">
        <v>82</v>
      </c>
      <c r="BP16" s="63"/>
      <c r="BQ16" s="63"/>
      <c r="BR16" s="63"/>
      <c r="BS16" s="63"/>
      <c r="BT16" s="57" t="s">
        <v>16</v>
      </c>
      <c r="BU16" s="57"/>
      <c r="BV16" s="57"/>
      <c r="BW16" s="57"/>
      <c r="BX16" s="57"/>
      <c r="BY16" s="57"/>
      <c r="BZ16" s="57"/>
    </row>
    <row r="17" spans="1:78" ht="9" customHeight="1" x14ac:dyDescent="0.1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57"/>
      <c r="BU17" s="57"/>
      <c r="BV17" s="57"/>
      <c r="BW17" s="57"/>
      <c r="BX17" s="57"/>
      <c r="BY17" s="57"/>
      <c r="BZ17" s="57"/>
    </row>
    <row r="18" spans="1:78" ht="9" customHeight="1" x14ac:dyDescent="0.15">
      <c r="A18" s="41" t="s">
        <v>27</v>
      </c>
      <c r="B18" s="41"/>
      <c r="C18" s="41"/>
      <c r="D18" s="41"/>
      <c r="E18" s="43" t="s">
        <v>38</v>
      </c>
      <c r="F18" s="43"/>
      <c r="G18" s="43"/>
      <c r="H18" s="43"/>
      <c r="I18" s="43"/>
      <c r="J18" s="43"/>
      <c r="K18" s="43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9">
        <f>SUM(L18:BS20)</f>
        <v>0</v>
      </c>
      <c r="BU18" s="59"/>
      <c r="BV18" s="59"/>
      <c r="BW18" s="59"/>
      <c r="BX18" s="59"/>
      <c r="BY18" s="59"/>
      <c r="BZ18" s="59"/>
    </row>
    <row r="19" spans="1:78" ht="9" customHeight="1" x14ac:dyDescent="0.15">
      <c r="A19" s="41"/>
      <c r="B19" s="41"/>
      <c r="C19" s="41"/>
      <c r="D19" s="41"/>
      <c r="E19" s="44"/>
      <c r="F19" s="44"/>
      <c r="G19" s="44"/>
      <c r="H19" s="44"/>
      <c r="I19" s="44"/>
      <c r="J19" s="44"/>
      <c r="K19" s="44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1"/>
      <c r="BU19" s="21"/>
      <c r="BV19" s="21"/>
      <c r="BW19" s="21"/>
      <c r="BX19" s="21"/>
      <c r="BY19" s="21"/>
      <c r="BZ19" s="21"/>
    </row>
    <row r="20" spans="1:78" ht="9" customHeight="1" x14ac:dyDescent="0.15">
      <c r="A20" s="41"/>
      <c r="B20" s="41"/>
      <c r="C20" s="41"/>
      <c r="D20" s="41"/>
      <c r="E20" s="44"/>
      <c r="F20" s="44"/>
      <c r="G20" s="44"/>
      <c r="H20" s="44"/>
      <c r="I20" s="44"/>
      <c r="J20" s="44"/>
      <c r="K20" s="44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1"/>
      <c r="BU20" s="21"/>
      <c r="BV20" s="21"/>
      <c r="BW20" s="21"/>
      <c r="BX20" s="21"/>
      <c r="BY20" s="21"/>
      <c r="BZ20" s="21"/>
    </row>
    <row r="21" spans="1:78" ht="9" customHeight="1" x14ac:dyDescent="0.15">
      <c r="A21" s="41"/>
      <c r="B21" s="41"/>
      <c r="C21" s="41"/>
      <c r="D21" s="41"/>
      <c r="E21" s="108"/>
      <c r="F21" s="108"/>
      <c r="G21" s="108"/>
      <c r="H21" s="108"/>
      <c r="I21" s="108"/>
      <c r="J21" s="108"/>
      <c r="K21" s="108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1" t="str">
        <f>IF(E21=0,"",SUM(L21:BS23))</f>
        <v/>
      </c>
      <c r="BU21" s="21"/>
      <c r="BV21" s="21"/>
      <c r="BW21" s="21"/>
      <c r="BX21" s="21"/>
      <c r="BY21" s="21"/>
      <c r="BZ21" s="21"/>
    </row>
    <row r="22" spans="1:78" ht="9" customHeight="1" x14ac:dyDescent="0.15">
      <c r="A22" s="41"/>
      <c r="B22" s="41"/>
      <c r="C22" s="41"/>
      <c r="D22" s="41"/>
      <c r="E22" s="108"/>
      <c r="F22" s="108"/>
      <c r="G22" s="108"/>
      <c r="H22" s="108"/>
      <c r="I22" s="108"/>
      <c r="J22" s="108"/>
      <c r="K22" s="108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1"/>
      <c r="BU22" s="21"/>
      <c r="BV22" s="21"/>
      <c r="BW22" s="21"/>
      <c r="BX22" s="21"/>
      <c r="BY22" s="21"/>
      <c r="BZ22" s="21"/>
    </row>
    <row r="23" spans="1:78" ht="9" customHeight="1" x14ac:dyDescent="0.15">
      <c r="A23" s="41"/>
      <c r="B23" s="41"/>
      <c r="C23" s="41"/>
      <c r="D23" s="41"/>
      <c r="E23" s="108"/>
      <c r="F23" s="108"/>
      <c r="G23" s="108"/>
      <c r="H23" s="108"/>
      <c r="I23" s="108"/>
      <c r="J23" s="108"/>
      <c r="K23" s="108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1"/>
      <c r="BU23" s="21"/>
      <c r="BV23" s="21"/>
      <c r="BW23" s="21"/>
      <c r="BX23" s="21"/>
      <c r="BY23" s="21"/>
      <c r="BZ23" s="21"/>
    </row>
    <row r="24" spans="1:78" ht="9" customHeight="1" x14ac:dyDescent="0.15">
      <c r="A24" s="41"/>
      <c r="B24" s="41"/>
      <c r="C24" s="41"/>
      <c r="D24" s="41"/>
      <c r="E24" s="108"/>
      <c r="F24" s="108"/>
      <c r="G24" s="108"/>
      <c r="H24" s="108"/>
      <c r="I24" s="108"/>
      <c r="J24" s="108"/>
      <c r="K24" s="10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1" t="str">
        <f>IF(E24=0,"",SUM(L24:BS26))</f>
        <v/>
      </c>
      <c r="BU24" s="21"/>
      <c r="BV24" s="21"/>
      <c r="BW24" s="21"/>
      <c r="BX24" s="21"/>
      <c r="BY24" s="21"/>
      <c r="BZ24" s="21"/>
    </row>
    <row r="25" spans="1:78" ht="9" customHeight="1" x14ac:dyDescent="0.15">
      <c r="A25" s="41"/>
      <c r="B25" s="41"/>
      <c r="C25" s="41"/>
      <c r="D25" s="41"/>
      <c r="E25" s="108"/>
      <c r="F25" s="108"/>
      <c r="G25" s="108"/>
      <c r="H25" s="108"/>
      <c r="I25" s="108"/>
      <c r="J25" s="108"/>
      <c r="K25" s="108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1"/>
      <c r="BU25" s="21"/>
      <c r="BV25" s="21"/>
      <c r="BW25" s="21"/>
      <c r="BX25" s="21"/>
      <c r="BY25" s="21"/>
      <c r="BZ25" s="21"/>
    </row>
    <row r="26" spans="1:78" ht="9" customHeight="1" thickBot="1" x14ac:dyDescent="0.2">
      <c r="A26" s="41"/>
      <c r="B26" s="41"/>
      <c r="C26" s="41"/>
      <c r="D26" s="41"/>
      <c r="E26" s="109"/>
      <c r="F26" s="109"/>
      <c r="G26" s="109"/>
      <c r="H26" s="109"/>
      <c r="I26" s="109"/>
      <c r="J26" s="109"/>
      <c r="K26" s="109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2"/>
      <c r="BU26" s="22"/>
      <c r="BV26" s="22"/>
      <c r="BW26" s="22"/>
      <c r="BX26" s="22"/>
      <c r="BY26" s="22"/>
      <c r="BZ26" s="22"/>
    </row>
    <row r="27" spans="1:78" ht="9" customHeight="1" thickTop="1" x14ac:dyDescent="0.15">
      <c r="A27" s="41"/>
      <c r="B27" s="41"/>
      <c r="C27" s="41"/>
      <c r="D27" s="41"/>
      <c r="E27" s="37" t="s">
        <v>33</v>
      </c>
      <c r="F27" s="37"/>
      <c r="G27" s="37"/>
      <c r="H27" s="37"/>
      <c r="I27" s="37"/>
      <c r="J27" s="37"/>
      <c r="K27" s="37"/>
      <c r="L27" s="23">
        <f>SUM(L18:P26)</f>
        <v>0</v>
      </c>
      <c r="M27" s="23"/>
      <c r="N27" s="23"/>
      <c r="O27" s="23"/>
      <c r="P27" s="23"/>
      <c r="Q27" s="23">
        <f>SUM(Q18:U26)</f>
        <v>0</v>
      </c>
      <c r="R27" s="23"/>
      <c r="S27" s="23"/>
      <c r="T27" s="23"/>
      <c r="U27" s="23"/>
      <c r="V27" s="23">
        <f>SUM(V18:Z26)</f>
        <v>0</v>
      </c>
      <c r="W27" s="23"/>
      <c r="X27" s="23"/>
      <c r="Y27" s="23"/>
      <c r="Z27" s="23"/>
      <c r="AA27" s="23">
        <f>SUM(AA18:AE26)</f>
        <v>0</v>
      </c>
      <c r="AB27" s="23"/>
      <c r="AC27" s="23"/>
      <c r="AD27" s="23"/>
      <c r="AE27" s="23"/>
      <c r="AF27" s="23">
        <f>SUM(AF18:AJ26)</f>
        <v>0</v>
      </c>
      <c r="AG27" s="23"/>
      <c r="AH27" s="23"/>
      <c r="AI27" s="23"/>
      <c r="AJ27" s="23"/>
      <c r="AK27" s="23">
        <f>SUM(AK18:AO26)</f>
        <v>0</v>
      </c>
      <c r="AL27" s="23"/>
      <c r="AM27" s="23"/>
      <c r="AN27" s="23"/>
      <c r="AO27" s="23"/>
      <c r="AP27" s="23">
        <f>SUM(AP18:AT26)</f>
        <v>0</v>
      </c>
      <c r="AQ27" s="23"/>
      <c r="AR27" s="23"/>
      <c r="AS27" s="23"/>
      <c r="AT27" s="23"/>
      <c r="AU27" s="23">
        <f>SUM(AU18:AY26)</f>
        <v>0</v>
      </c>
      <c r="AV27" s="23"/>
      <c r="AW27" s="23"/>
      <c r="AX27" s="23"/>
      <c r="AY27" s="23"/>
      <c r="AZ27" s="23">
        <f>SUM(AZ18:BD26)</f>
        <v>0</v>
      </c>
      <c r="BA27" s="23"/>
      <c r="BB27" s="23"/>
      <c r="BC27" s="23"/>
      <c r="BD27" s="23"/>
      <c r="BE27" s="23">
        <f>SUM(BE18:BI26)</f>
        <v>0</v>
      </c>
      <c r="BF27" s="23"/>
      <c r="BG27" s="23"/>
      <c r="BH27" s="23"/>
      <c r="BI27" s="23"/>
      <c r="BJ27" s="23">
        <f>SUM(BJ18:BN26)</f>
        <v>0</v>
      </c>
      <c r="BK27" s="23"/>
      <c r="BL27" s="23"/>
      <c r="BM27" s="23"/>
      <c r="BN27" s="23"/>
      <c r="BO27" s="23">
        <f>SUM(BO18:BS26)</f>
        <v>0</v>
      </c>
      <c r="BP27" s="23"/>
      <c r="BQ27" s="23"/>
      <c r="BR27" s="23"/>
      <c r="BS27" s="23"/>
      <c r="BT27" s="23">
        <f>SUM(L27:BS29)</f>
        <v>0</v>
      </c>
      <c r="BU27" s="23"/>
      <c r="BV27" s="23"/>
      <c r="BW27" s="23"/>
      <c r="BX27" s="23"/>
      <c r="BY27" s="23"/>
      <c r="BZ27" s="23"/>
    </row>
    <row r="28" spans="1:78" ht="9" customHeight="1" x14ac:dyDescent="0.15">
      <c r="A28" s="41"/>
      <c r="B28" s="41"/>
      <c r="C28" s="41"/>
      <c r="D28" s="41"/>
      <c r="E28" s="37"/>
      <c r="F28" s="37"/>
      <c r="G28" s="37"/>
      <c r="H28" s="37"/>
      <c r="I28" s="37"/>
      <c r="J28" s="37"/>
      <c r="K28" s="37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</row>
    <row r="29" spans="1:78" ht="9" customHeight="1" thickBot="1" x14ac:dyDescent="0.2">
      <c r="A29" s="42"/>
      <c r="B29" s="42"/>
      <c r="C29" s="42"/>
      <c r="D29" s="42"/>
      <c r="E29" s="38"/>
      <c r="F29" s="38"/>
      <c r="G29" s="38"/>
      <c r="H29" s="38"/>
      <c r="I29" s="38"/>
      <c r="J29" s="38"/>
      <c r="K29" s="38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</row>
    <row r="30" spans="1:78" ht="9" customHeight="1" thickTop="1" x14ac:dyDescent="0.15">
      <c r="A30" s="55" t="s">
        <v>31</v>
      </c>
      <c r="B30" s="55"/>
      <c r="C30" s="55"/>
      <c r="D30" s="55"/>
      <c r="E30" s="45" t="s">
        <v>38</v>
      </c>
      <c r="F30" s="45"/>
      <c r="G30" s="45"/>
      <c r="H30" s="45"/>
      <c r="I30" s="45"/>
      <c r="J30" s="45"/>
      <c r="K30" s="45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40">
        <f>SUM(L30:BS32)</f>
        <v>0</v>
      </c>
      <c r="BU30" s="40"/>
      <c r="BV30" s="40"/>
      <c r="BW30" s="40"/>
      <c r="BX30" s="40"/>
      <c r="BY30" s="40"/>
      <c r="BZ30" s="40"/>
    </row>
    <row r="31" spans="1:78" ht="9" customHeight="1" x14ac:dyDescent="0.15">
      <c r="A31" s="41"/>
      <c r="B31" s="41"/>
      <c r="C31" s="41"/>
      <c r="D31" s="41"/>
      <c r="E31" s="44"/>
      <c r="F31" s="44"/>
      <c r="G31" s="44"/>
      <c r="H31" s="44"/>
      <c r="I31" s="44"/>
      <c r="J31" s="44"/>
      <c r="K31" s="44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1"/>
      <c r="BU31" s="21"/>
      <c r="BV31" s="21"/>
      <c r="BW31" s="21"/>
      <c r="BX31" s="21"/>
      <c r="BY31" s="21"/>
      <c r="BZ31" s="21"/>
    </row>
    <row r="32" spans="1:78" ht="9" customHeight="1" x14ac:dyDescent="0.15">
      <c r="A32" s="41"/>
      <c r="B32" s="41"/>
      <c r="C32" s="41"/>
      <c r="D32" s="41"/>
      <c r="E32" s="44"/>
      <c r="F32" s="44"/>
      <c r="G32" s="44"/>
      <c r="H32" s="44"/>
      <c r="I32" s="44"/>
      <c r="J32" s="44"/>
      <c r="K32" s="44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1"/>
      <c r="BU32" s="21"/>
      <c r="BV32" s="21"/>
      <c r="BW32" s="21"/>
      <c r="BX32" s="21"/>
      <c r="BY32" s="21"/>
      <c r="BZ32" s="21"/>
    </row>
    <row r="33" spans="1:78" ht="9" customHeight="1" x14ac:dyDescent="0.15">
      <c r="A33" s="41"/>
      <c r="B33" s="41"/>
      <c r="C33" s="41"/>
      <c r="D33" s="41"/>
      <c r="E33" s="110">
        <f>E21</f>
        <v>0</v>
      </c>
      <c r="F33" s="110"/>
      <c r="G33" s="110"/>
      <c r="H33" s="110"/>
      <c r="I33" s="110"/>
      <c r="J33" s="110"/>
      <c r="K33" s="110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1" t="str">
        <f>IF(E33=0,"",SUM(L33:BS35))</f>
        <v/>
      </c>
      <c r="BU33" s="21"/>
      <c r="BV33" s="21"/>
      <c r="BW33" s="21"/>
      <c r="BX33" s="21"/>
      <c r="BY33" s="21"/>
      <c r="BZ33" s="21"/>
    </row>
    <row r="34" spans="1:78" ht="9" customHeight="1" x14ac:dyDescent="0.15">
      <c r="A34" s="41"/>
      <c r="B34" s="41"/>
      <c r="C34" s="41"/>
      <c r="D34" s="41"/>
      <c r="E34" s="110"/>
      <c r="F34" s="110"/>
      <c r="G34" s="110"/>
      <c r="H34" s="110"/>
      <c r="I34" s="110"/>
      <c r="J34" s="110"/>
      <c r="K34" s="110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1"/>
      <c r="BU34" s="21"/>
      <c r="BV34" s="21"/>
      <c r="BW34" s="21"/>
      <c r="BX34" s="21"/>
      <c r="BY34" s="21"/>
      <c r="BZ34" s="21"/>
    </row>
    <row r="35" spans="1:78" ht="9" customHeight="1" x14ac:dyDescent="0.15">
      <c r="A35" s="41"/>
      <c r="B35" s="41"/>
      <c r="C35" s="41"/>
      <c r="D35" s="41"/>
      <c r="E35" s="110"/>
      <c r="F35" s="110"/>
      <c r="G35" s="110"/>
      <c r="H35" s="110"/>
      <c r="I35" s="110"/>
      <c r="J35" s="110"/>
      <c r="K35" s="110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1"/>
      <c r="BU35" s="21"/>
      <c r="BV35" s="21"/>
      <c r="BW35" s="21"/>
      <c r="BX35" s="21"/>
      <c r="BY35" s="21"/>
      <c r="BZ35" s="21"/>
    </row>
    <row r="36" spans="1:78" ht="9" customHeight="1" x14ac:dyDescent="0.15">
      <c r="A36" s="41"/>
      <c r="B36" s="41"/>
      <c r="C36" s="41"/>
      <c r="D36" s="41"/>
      <c r="E36" s="110">
        <f>E24</f>
        <v>0</v>
      </c>
      <c r="F36" s="110"/>
      <c r="G36" s="110"/>
      <c r="H36" s="110"/>
      <c r="I36" s="110"/>
      <c r="J36" s="110"/>
      <c r="K36" s="110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1" t="str">
        <f>IF(E36=0,"",SUM(L36:BS38))</f>
        <v/>
      </c>
      <c r="BU36" s="21"/>
      <c r="BV36" s="21"/>
      <c r="BW36" s="21"/>
      <c r="BX36" s="21"/>
      <c r="BY36" s="21"/>
      <c r="BZ36" s="21"/>
    </row>
    <row r="37" spans="1:78" ht="9" customHeight="1" x14ac:dyDescent="0.15">
      <c r="A37" s="41"/>
      <c r="B37" s="41"/>
      <c r="C37" s="41"/>
      <c r="D37" s="41"/>
      <c r="E37" s="110"/>
      <c r="F37" s="110"/>
      <c r="G37" s="110"/>
      <c r="H37" s="110"/>
      <c r="I37" s="110"/>
      <c r="J37" s="110"/>
      <c r="K37" s="110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1"/>
      <c r="BU37" s="21"/>
      <c r="BV37" s="21"/>
      <c r="BW37" s="21"/>
      <c r="BX37" s="21"/>
      <c r="BY37" s="21"/>
      <c r="BZ37" s="21"/>
    </row>
    <row r="38" spans="1:78" ht="9" customHeight="1" thickBot="1" x14ac:dyDescent="0.2">
      <c r="A38" s="41"/>
      <c r="B38" s="41"/>
      <c r="C38" s="41"/>
      <c r="D38" s="41"/>
      <c r="E38" s="111"/>
      <c r="F38" s="111"/>
      <c r="G38" s="111"/>
      <c r="H38" s="111"/>
      <c r="I38" s="111"/>
      <c r="J38" s="111"/>
      <c r="K38" s="111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2"/>
      <c r="BU38" s="22"/>
      <c r="BV38" s="22"/>
      <c r="BW38" s="22"/>
      <c r="BX38" s="22"/>
      <c r="BY38" s="22"/>
      <c r="BZ38" s="22"/>
    </row>
    <row r="39" spans="1:78" ht="9" customHeight="1" thickTop="1" x14ac:dyDescent="0.15">
      <c r="A39" s="41"/>
      <c r="B39" s="41"/>
      <c r="C39" s="41"/>
      <c r="D39" s="41"/>
      <c r="E39" s="37" t="s">
        <v>33</v>
      </c>
      <c r="F39" s="37"/>
      <c r="G39" s="37"/>
      <c r="H39" s="37"/>
      <c r="I39" s="37"/>
      <c r="J39" s="37"/>
      <c r="K39" s="37"/>
      <c r="L39" s="23">
        <f>SUM(L30:P38)</f>
        <v>0</v>
      </c>
      <c r="M39" s="23"/>
      <c r="N39" s="23"/>
      <c r="O39" s="23"/>
      <c r="P39" s="23"/>
      <c r="Q39" s="23">
        <f>SUM(Q30:U38)</f>
        <v>0</v>
      </c>
      <c r="R39" s="23"/>
      <c r="S39" s="23"/>
      <c r="T39" s="23"/>
      <c r="U39" s="23"/>
      <c r="V39" s="23">
        <f>SUM(V30:Z38)</f>
        <v>0</v>
      </c>
      <c r="W39" s="23"/>
      <c r="X39" s="23"/>
      <c r="Y39" s="23"/>
      <c r="Z39" s="23"/>
      <c r="AA39" s="23">
        <f>SUM(AA30:AE38)</f>
        <v>0</v>
      </c>
      <c r="AB39" s="23"/>
      <c r="AC39" s="23"/>
      <c r="AD39" s="23"/>
      <c r="AE39" s="23"/>
      <c r="AF39" s="23">
        <f>SUM(AF30:AJ38)</f>
        <v>0</v>
      </c>
      <c r="AG39" s="23"/>
      <c r="AH39" s="23"/>
      <c r="AI39" s="23"/>
      <c r="AJ39" s="23"/>
      <c r="AK39" s="23">
        <f>SUM(AK30:AO38)</f>
        <v>0</v>
      </c>
      <c r="AL39" s="23"/>
      <c r="AM39" s="23"/>
      <c r="AN39" s="23"/>
      <c r="AO39" s="23"/>
      <c r="AP39" s="23">
        <f>SUM(AP30:AT38)</f>
        <v>0</v>
      </c>
      <c r="AQ39" s="23"/>
      <c r="AR39" s="23"/>
      <c r="AS39" s="23"/>
      <c r="AT39" s="23"/>
      <c r="AU39" s="23">
        <f>SUM(AU30:AY38)</f>
        <v>0</v>
      </c>
      <c r="AV39" s="23"/>
      <c r="AW39" s="23"/>
      <c r="AX39" s="23"/>
      <c r="AY39" s="23"/>
      <c r="AZ39" s="23">
        <f>SUM(AZ30:BD38)</f>
        <v>0</v>
      </c>
      <c r="BA39" s="23"/>
      <c r="BB39" s="23"/>
      <c r="BC39" s="23"/>
      <c r="BD39" s="23"/>
      <c r="BE39" s="23">
        <f>SUM(BE30:BI38)</f>
        <v>0</v>
      </c>
      <c r="BF39" s="23"/>
      <c r="BG39" s="23"/>
      <c r="BH39" s="23"/>
      <c r="BI39" s="23"/>
      <c r="BJ39" s="23">
        <f>SUM(BJ30:BN38)</f>
        <v>0</v>
      </c>
      <c r="BK39" s="23"/>
      <c r="BL39" s="23"/>
      <c r="BM39" s="23"/>
      <c r="BN39" s="23"/>
      <c r="BO39" s="23">
        <f>SUM(BO30:BS38)</f>
        <v>0</v>
      </c>
      <c r="BP39" s="23"/>
      <c r="BQ39" s="23"/>
      <c r="BR39" s="23"/>
      <c r="BS39" s="23"/>
      <c r="BT39" s="23">
        <f>SUM(L39:BS41)</f>
        <v>0</v>
      </c>
      <c r="BU39" s="23"/>
      <c r="BV39" s="23"/>
      <c r="BW39" s="23"/>
      <c r="BX39" s="23"/>
      <c r="BY39" s="23"/>
      <c r="BZ39" s="23"/>
    </row>
    <row r="40" spans="1:78" ht="9" customHeight="1" x14ac:dyDescent="0.15">
      <c r="A40" s="41"/>
      <c r="B40" s="41"/>
      <c r="C40" s="41"/>
      <c r="D40" s="41"/>
      <c r="E40" s="37"/>
      <c r="F40" s="37"/>
      <c r="G40" s="37"/>
      <c r="H40" s="37"/>
      <c r="I40" s="37"/>
      <c r="J40" s="37"/>
      <c r="K40" s="37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</row>
    <row r="41" spans="1:78" ht="9" customHeight="1" thickBot="1" x14ac:dyDescent="0.2">
      <c r="A41" s="42"/>
      <c r="B41" s="42"/>
      <c r="C41" s="42"/>
      <c r="D41" s="42"/>
      <c r="E41" s="38"/>
      <c r="F41" s="38"/>
      <c r="G41" s="38"/>
      <c r="H41" s="38"/>
      <c r="I41" s="38"/>
      <c r="J41" s="38"/>
      <c r="K41" s="38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</row>
    <row r="42" spans="1:78" ht="9" customHeight="1" thickTop="1" x14ac:dyDescent="0.15">
      <c r="A42" s="52" t="s">
        <v>29</v>
      </c>
      <c r="B42" s="53"/>
      <c r="C42" s="53" t="s">
        <v>30</v>
      </c>
      <c r="D42" s="54"/>
      <c r="E42" s="45" t="s">
        <v>38</v>
      </c>
      <c r="F42" s="45"/>
      <c r="G42" s="45"/>
      <c r="H42" s="45"/>
      <c r="I42" s="45"/>
      <c r="J42" s="45"/>
      <c r="K42" s="45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40">
        <f>SUM(L42:BS44)</f>
        <v>0</v>
      </c>
      <c r="BU42" s="40"/>
      <c r="BV42" s="40"/>
      <c r="BW42" s="40"/>
      <c r="BX42" s="40"/>
      <c r="BY42" s="40"/>
      <c r="BZ42" s="40"/>
    </row>
    <row r="43" spans="1:78" ht="9" customHeight="1" x14ac:dyDescent="0.15">
      <c r="A43" s="46"/>
      <c r="B43" s="47"/>
      <c r="C43" s="47"/>
      <c r="D43" s="48"/>
      <c r="E43" s="44"/>
      <c r="F43" s="44"/>
      <c r="G43" s="44"/>
      <c r="H43" s="44"/>
      <c r="I43" s="44"/>
      <c r="J43" s="44"/>
      <c r="K43" s="44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1"/>
      <c r="BU43" s="21"/>
      <c r="BV43" s="21"/>
      <c r="BW43" s="21"/>
      <c r="BX43" s="21"/>
      <c r="BY43" s="21"/>
      <c r="BZ43" s="21"/>
    </row>
    <row r="44" spans="1:78" ht="9" customHeight="1" x14ac:dyDescent="0.15">
      <c r="A44" s="46"/>
      <c r="B44" s="47"/>
      <c r="C44" s="47"/>
      <c r="D44" s="48"/>
      <c r="E44" s="44"/>
      <c r="F44" s="44"/>
      <c r="G44" s="44"/>
      <c r="H44" s="44"/>
      <c r="I44" s="44"/>
      <c r="J44" s="44"/>
      <c r="K44" s="44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1"/>
      <c r="BU44" s="21"/>
      <c r="BV44" s="21"/>
      <c r="BW44" s="21"/>
      <c r="BX44" s="21"/>
      <c r="BY44" s="21"/>
      <c r="BZ44" s="21"/>
    </row>
    <row r="45" spans="1:78" ht="9" customHeight="1" x14ac:dyDescent="0.15">
      <c r="A45" s="46"/>
      <c r="B45" s="47"/>
      <c r="C45" s="47"/>
      <c r="D45" s="48"/>
      <c r="E45" s="110">
        <f>E21</f>
        <v>0</v>
      </c>
      <c r="F45" s="110"/>
      <c r="G45" s="110"/>
      <c r="H45" s="110"/>
      <c r="I45" s="110"/>
      <c r="J45" s="110"/>
      <c r="K45" s="110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1" t="str">
        <f>IF(E45=0,"",SUM(L45:BS47))</f>
        <v/>
      </c>
      <c r="BU45" s="21"/>
      <c r="BV45" s="21"/>
      <c r="BW45" s="21"/>
      <c r="BX45" s="21"/>
      <c r="BY45" s="21"/>
      <c r="BZ45" s="21"/>
    </row>
    <row r="46" spans="1:78" ht="9" customHeight="1" x14ac:dyDescent="0.15">
      <c r="A46" s="46"/>
      <c r="B46" s="47"/>
      <c r="C46" s="47"/>
      <c r="D46" s="48"/>
      <c r="E46" s="110"/>
      <c r="F46" s="110"/>
      <c r="G46" s="110"/>
      <c r="H46" s="110"/>
      <c r="I46" s="110"/>
      <c r="J46" s="110"/>
      <c r="K46" s="110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1"/>
      <c r="BU46" s="21"/>
      <c r="BV46" s="21"/>
      <c r="BW46" s="21"/>
      <c r="BX46" s="21"/>
      <c r="BY46" s="21"/>
      <c r="BZ46" s="21"/>
    </row>
    <row r="47" spans="1:78" ht="9" customHeight="1" x14ac:dyDescent="0.15">
      <c r="A47" s="46"/>
      <c r="B47" s="47"/>
      <c r="C47" s="47"/>
      <c r="D47" s="48"/>
      <c r="E47" s="110"/>
      <c r="F47" s="110"/>
      <c r="G47" s="110"/>
      <c r="H47" s="110"/>
      <c r="I47" s="110"/>
      <c r="J47" s="110"/>
      <c r="K47" s="110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1"/>
      <c r="BU47" s="21"/>
      <c r="BV47" s="21"/>
      <c r="BW47" s="21"/>
      <c r="BX47" s="21"/>
      <c r="BY47" s="21"/>
      <c r="BZ47" s="21"/>
    </row>
    <row r="48" spans="1:78" ht="9" customHeight="1" x14ac:dyDescent="0.15">
      <c r="A48" s="46"/>
      <c r="B48" s="47"/>
      <c r="C48" s="47"/>
      <c r="D48" s="48"/>
      <c r="E48" s="110">
        <f>E24</f>
        <v>0</v>
      </c>
      <c r="F48" s="110"/>
      <c r="G48" s="110"/>
      <c r="H48" s="110"/>
      <c r="I48" s="110"/>
      <c r="J48" s="110"/>
      <c r="K48" s="110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1" t="str">
        <f>IF(E48=0,"",SUM(L48:BS50))</f>
        <v/>
      </c>
      <c r="BU48" s="21"/>
      <c r="BV48" s="21"/>
      <c r="BW48" s="21"/>
      <c r="BX48" s="21"/>
      <c r="BY48" s="21"/>
      <c r="BZ48" s="21"/>
    </row>
    <row r="49" spans="1:78" ht="9" customHeight="1" x14ac:dyDescent="0.15">
      <c r="A49" s="46"/>
      <c r="B49" s="47"/>
      <c r="C49" s="47"/>
      <c r="D49" s="48"/>
      <c r="E49" s="110"/>
      <c r="F49" s="110"/>
      <c r="G49" s="110"/>
      <c r="H49" s="110"/>
      <c r="I49" s="110"/>
      <c r="J49" s="110"/>
      <c r="K49" s="110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1"/>
      <c r="BU49" s="21"/>
      <c r="BV49" s="21"/>
      <c r="BW49" s="21"/>
      <c r="BX49" s="21"/>
      <c r="BY49" s="21"/>
      <c r="BZ49" s="21"/>
    </row>
    <row r="50" spans="1:78" ht="9" customHeight="1" thickBot="1" x14ac:dyDescent="0.2">
      <c r="A50" s="46" t="s">
        <v>28</v>
      </c>
      <c r="B50" s="47"/>
      <c r="C50" s="47"/>
      <c r="D50" s="48"/>
      <c r="E50" s="111"/>
      <c r="F50" s="111"/>
      <c r="G50" s="111"/>
      <c r="H50" s="111"/>
      <c r="I50" s="111"/>
      <c r="J50" s="111"/>
      <c r="K50" s="111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2"/>
      <c r="BU50" s="22"/>
      <c r="BV50" s="22"/>
      <c r="BW50" s="22"/>
      <c r="BX50" s="22"/>
      <c r="BY50" s="22"/>
      <c r="BZ50" s="22"/>
    </row>
    <row r="51" spans="1:78" ht="9" customHeight="1" thickTop="1" x14ac:dyDescent="0.15">
      <c r="A51" s="46"/>
      <c r="B51" s="47"/>
      <c r="C51" s="47"/>
      <c r="D51" s="48"/>
      <c r="E51" s="37" t="s">
        <v>33</v>
      </c>
      <c r="F51" s="37"/>
      <c r="G51" s="37"/>
      <c r="H51" s="37"/>
      <c r="I51" s="37"/>
      <c r="J51" s="37"/>
      <c r="K51" s="37"/>
      <c r="L51" s="23">
        <f>SUM(L42:P50)</f>
        <v>0</v>
      </c>
      <c r="M51" s="23"/>
      <c r="N51" s="23"/>
      <c r="O51" s="23"/>
      <c r="P51" s="23"/>
      <c r="Q51" s="23">
        <f>SUM(Q42:U50)</f>
        <v>0</v>
      </c>
      <c r="R51" s="23"/>
      <c r="S51" s="23"/>
      <c r="T51" s="23"/>
      <c r="U51" s="23"/>
      <c r="V51" s="23">
        <f>SUM(V42:Z50)</f>
        <v>0</v>
      </c>
      <c r="W51" s="23"/>
      <c r="X51" s="23"/>
      <c r="Y51" s="23"/>
      <c r="Z51" s="23"/>
      <c r="AA51" s="23">
        <f>SUM(AA42:AE50)</f>
        <v>0</v>
      </c>
      <c r="AB51" s="23"/>
      <c r="AC51" s="23"/>
      <c r="AD51" s="23"/>
      <c r="AE51" s="23"/>
      <c r="AF51" s="23">
        <f>SUM(AF42:AJ50)</f>
        <v>0</v>
      </c>
      <c r="AG51" s="23"/>
      <c r="AH51" s="23"/>
      <c r="AI51" s="23"/>
      <c r="AJ51" s="23"/>
      <c r="AK51" s="23">
        <f>SUM(AK42:AO50)</f>
        <v>0</v>
      </c>
      <c r="AL51" s="23"/>
      <c r="AM51" s="23"/>
      <c r="AN51" s="23"/>
      <c r="AO51" s="23"/>
      <c r="AP51" s="23">
        <f>SUM(AP42:AT50)</f>
        <v>0</v>
      </c>
      <c r="AQ51" s="23"/>
      <c r="AR51" s="23"/>
      <c r="AS51" s="23"/>
      <c r="AT51" s="23"/>
      <c r="AU51" s="23">
        <f>SUM(AU42:AY50)</f>
        <v>0</v>
      </c>
      <c r="AV51" s="23"/>
      <c r="AW51" s="23"/>
      <c r="AX51" s="23"/>
      <c r="AY51" s="23"/>
      <c r="AZ51" s="23">
        <f>SUM(AZ42:BD50)</f>
        <v>0</v>
      </c>
      <c r="BA51" s="23"/>
      <c r="BB51" s="23"/>
      <c r="BC51" s="23"/>
      <c r="BD51" s="23"/>
      <c r="BE51" s="23">
        <f>SUM(BE42:BI50)</f>
        <v>0</v>
      </c>
      <c r="BF51" s="23"/>
      <c r="BG51" s="23"/>
      <c r="BH51" s="23"/>
      <c r="BI51" s="23"/>
      <c r="BJ51" s="23">
        <f>SUM(BJ42:BN50)</f>
        <v>0</v>
      </c>
      <c r="BK51" s="23"/>
      <c r="BL51" s="23"/>
      <c r="BM51" s="23"/>
      <c r="BN51" s="23"/>
      <c r="BO51" s="23">
        <f>SUM(BO42:BS50)</f>
        <v>0</v>
      </c>
      <c r="BP51" s="23"/>
      <c r="BQ51" s="23"/>
      <c r="BR51" s="23"/>
      <c r="BS51" s="23"/>
      <c r="BT51" s="23">
        <f>SUM(L51:BS53)</f>
        <v>0</v>
      </c>
      <c r="BU51" s="23"/>
      <c r="BV51" s="23"/>
      <c r="BW51" s="23"/>
      <c r="BX51" s="23"/>
      <c r="BY51" s="23"/>
      <c r="BZ51" s="23"/>
    </row>
    <row r="52" spans="1:78" ht="9" customHeight="1" x14ac:dyDescent="0.15">
      <c r="A52" s="46"/>
      <c r="B52" s="47"/>
      <c r="C52" s="47"/>
      <c r="D52" s="48"/>
      <c r="E52" s="37"/>
      <c r="F52" s="37"/>
      <c r="G52" s="37"/>
      <c r="H52" s="37"/>
      <c r="I52" s="37"/>
      <c r="J52" s="37"/>
      <c r="K52" s="37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</row>
    <row r="53" spans="1:78" ht="9" customHeight="1" thickBot="1" x14ac:dyDescent="0.2">
      <c r="A53" s="49"/>
      <c r="B53" s="50"/>
      <c r="C53" s="50"/>
      <c r="D53" s="51"/>
      <c r="E53" s="38"/>
      <c r="F53" s="38"/>
      <c r="G53" s="38"/>
      <c r="H53" s="38"/>
      <c r="I53" s="38"/>
      <c r="J53" s="38"/>
      <c r="K53" s="38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</row>
    <row r="54" spans="1:78" ht="9" customHeight="1" thickTop="1" x14ac:dyDescent="0.15">
      <c r="A54" s="29" t="s">
        <v>16</v>
      </c>
      <c r="B54" s="30"/>
      <c r="C54" s="30"/>
      <c r="D54" s="30"/>
      <c r="E54" s="30"/>
      <c r="F54" s="30"/>
      <c r="G54" s="30"/>
      <c r="H54" s="30"/>
      <c r="I54" s="30"/>
      <c r="J54" s="30"/>
      <c r="K54" s="31"/>
      <c r="L54" s="35">
        <f>L27+L39+L51</f>
        <v>0</v>
      </c>
      <c r="M54" s="23"/>
      <c r="N54" s="23"/>
      <c r="O54" s="23"/>
      <c r="P54" s="23"/>
      <c r="Q54" s="23">
        <f>Q27+Q39+Q51</f>
        <v>0</v>
      </c>
      <c r="R54" s="23"/>
      <c r="S54" s="23"/>
      <c r="T54" s="23"/>
      <c r="U54" s="23"/>
      <c r="V54" s="23">
        <f>V27+V39+V51</f>
        <v>0</v>
      </c>
      <c r="W54" s="23"/>
      <c r="X54" s="23"/>
      <c r="Y54" s="23"/>
      <c r="Z54" s="23"/>
      <c r="AA54" s="23">
        <f>AA27+AA39+AA51</f>
        <v>0</v>
      </c>
      <c r="AB54" s="23"/>
      <c r="AC54" s="23"/>
      <c r="AD54" s="23"/>
      <c r="AE54" s="23"/>
      <c r="AF54" s="23">
        <f>AF27+AF39+AF51</f>
        <v>0</v>
      </c>
      <c r="AG54" s="23"/>
      <c r="AH54" s="23"/>
      <c r="AI54" s="23"/>
      <c r="AJ54" s="23"/>
      <c r="AK54" s="23">
        <f>AK27+AK39+AK51</f>
        <v>0</v>
      </c>
      <c r="AL54" s="23"/>
      <c r="AM54" s="23"/>
      <c r="AN54" s="23"/>
      <c r="AO54" s="23"/>
      <c r="AP54" s="23">
        <f>AP27+AP39+AP51</f>
        <v>0</v>
      </c>
      <c r="AQ54" s="23"/>
      <c r="AR54" s="23"/>
      <c r="AS54" s="23"/>
      <c r="AT54" s="23"/>
      <c r="AU54" s="23">
        <f>AU27+AU39+AU51</f>
        <v>0</v>
      </c>
      <c r="AV54" s="23"/>
      <c r="AW54" s="23"/>
      <c r="AX54" s="23"/>
      <c r="AY54" s="23"/>
      <c r="AZ54" s="23">
        <f>AZ27+AZ39+AZ51</f>
        <v>0</v>
      </c>
      <c r="BA54" s="23"/>
      <c r="BB54" s="23"/>
      <c r="BC54" s="23"/>
      <c r="BD54" s="23"/>
      <c r="BE54" s="23">
        <f>BE27+BE39+BE51</f>
        <v>0</v>
      </c>
      <c r="BF54" s="23"/>
      <c r="BG54" s="23"/>
      <c r="BH54" s="23"/>
      <c r="BI54" s="23"/>
      <c r="BJ54" s="23">
        <f>BJ27+BJ39+BJ51</f>
        <v>0</v>
      </c>
      <c r="BK54" s="23"/>
      <c r="BL54" s="23"/>
      <c r="BM54" s="23"/>
      <c r="BN54" s="23"/>
      <c r="BO54" s="23">
        <f>BO27+BO39+BO51</f>
        <v>0</v>
      </c>
      <c r="BP54" s="23"/>
      <c r="BQ54" s="23"/>
      <c r="BR54" s="23"/>
      <c r="BS54" s="23"/>
      <c r="BT54" s="23">
        <f>SUM(L54:BS56)</f>
        <v>0</v>
      </c>
      <c r="BU54" s="23"/>
      <c r="BV54" s="23"/>
      <c r="BW54" s="23"/>
      <c r="BX54" s="23"/>
      <c r="BY54" s="23"/>
      <c r="BZ54" s="23"/>
    </row>
    <row r="55" spans="1:78" ht="9" customHeight="1" x14ac:dyDescent="0.1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1"/>
      <c r="L55" s="35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</row>
    <row r="56" spans="1:78" ht="9" customHeight="1" x14ac:dyDescent="0.15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4"/>
      <c r="L56" s="36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</row>
    <row r="57" spans="1:78" ht="9" customHeight="1" x14ac:dyDescent="0.15">
      <c r="A57" s="28" t="s">
        <v>32</v>
      </c>
      <c r="B57" s="28"/>
      <c r="C57" s="28"/>
      <c r="D57" s="28"/>
    </row>
    <row r="58" spans="1:78" ht="9" customHeight="1" x14ac:dyDescent="0.15">
      <c r="A58" s="28"/>
      <c r="B58" s="28"/>
      <c r="C58" s="28"/>
      <c r="D58" s="28"/>
    </row>
    <row r="59" spans="1:78" ht="9" customHeight="1" x14ac:dyDescent="0.15">
      <c r="B59" s="28">
        <v>1</v>
      </c>
      <c r="C59" s="28"/>
      <c r="D59" s="20" t="s">
        <v>84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</row>
    <row r="60" spans="1:78" ht="9" customHeight="1" x14ac:dyDescent="0.15">
      <c r="B60" s="28"/>
      <c r="C60" s="28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</row>
    <row r="61" spans="1:78" ht="9" customHeight="1" x14ac:dyDescent="0.15">
      <c r="D61" s="20" t="s">
        <v>36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</row>
    <row r="62" spans="1:78" ht="9" customHeight="1" x14ac:dyDescent="0.15"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</row>
    <row r="63" spans="1:78" ht="9" customHeight="1" x14ac:dyDescent="0.15">
      <c r="B63" s="28">
        <v>2</v>
      </c>
      <c r="C63" s="28"/>
      <c r="D63" s="20" t="s">
        <v>34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</row>
    <row r="64" spans="1:78" ht="9" customHeight="1" x14ac:dyDescent="0.15">
      <c r="B64" s="28"/>
      <c r="C64" s="28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</row>
    <row r="65" spans="57:78" ht="9" customHeight="1" x14ac:dyDescent="0.15">
      <c r="BE65" s="15" t="s">
        <v>86</v>
      </c>
      <c r="BF65" s="15"/>
      <c r="BG65" s="15"/>
      <c r="BH65" s="15"/>
      <c r="BI65" s="15"/>
      <c r="BJ65" s="15"/>
      <c r="BK65" s="15"/>
      <c r="BL65" s="105"/>
      <c r="BM65" s="105"/>
      <c r="BN65" s="105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5"/>
      <c r="BZ65" s="105"/>
    </row>
    <row r="66" spans="57:78" ht="9" customHeight="1" x14ac:dyDescent="0.15">
      <c r="BE66" s="15"/>
      <c r="BF66" s="15"/>
      <c r="BG66" s="15"/>
      <c r="BH66" s="15"/>
      <c r="BI66" s="15"/>
      <c r="BJ66" s="15"/>
      <c r="BK66" s="15"/>
      <c r="BL66" s="105"/>
      <c r="BM66" s="105"/>
      <c r="BN66" s="105"/>
      <c r="BO66" s="105"/>
      <c r="BP66" s="105"/>
      <c r="BQ66" s="105"/>
      <c r="BR66" s="105"/>
      <c r="BS66" s="105"/>
      <c r="BT66" s="105"/>
      <c r="BU66" s="105"/>
      <c r="BV66" s="105"/>
      <c r="BW66" s="105"/>
      <c r="BX66" s="105"/>
      <c r="BY66" s="105"/>
      <c r="BZ66" s="105"/>
    </row>
    <row r="67" spans="57:78" ht="9" customHeight="1" x14ac:dyDescent="0.15">
      <c r="BE67" s="16"/>
      <c r="BF67" s="16"/>
      <c r="BG67" s="16"/>
      <c r="BH67" s="16"/>
      <c r="BI67" s="16"/>
      <c r="BJ67" s="16"/>
      <c r="BK67" s="1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</row>
    <row r="68" spans="57:78" ht="9" customHeight="1" x14ac:dyDescent="0.15">
      <c r="BE68" s="17" t="s">
        <v>87</v>
      </c>
      <c r="BF68" s="17"/>
      <c r="BG68" s="17"/>
      <c r="BH68" s="17"/>
      <c r="BI68" s="17"/>
      <c r="BJ68" s="17"/>
      <c r="BK68" s="17"/>
      <c r="BL68" s="107"/>
      <c r="BM68" s="107"/>
      <c r="BN68" s="107"/>
      <c r="BO68" s="107"/>
      <c r="BP68" s="107"/>
      <c r="BQ68" s="107"/>
      <c r="BR68" s="107"/>
      <c r="BS68" s="107"/>
      <c r="BT68" s="107"/>
      <c r="BU68" s="107"/>
      <c r="BV68" s="107"/>
      <c r="BW68" s="107"/>
      <c r="BX68" s="107"/>
      <c r="BY68" s="107"/>
      <c r="BZ68" s="107"/>
    </row>
    <row r="69" spans="57:78" ht="9" customHeight="1" x14ac:dyDescent="0.15">
      <c r="BE69" s="15"/>
      <c r="BF69" s="15"/>
      <c r="BG69" s="15"/>
      <c r="BH69" s="15"/>
      <c r="BI69" s="15"/>
      <c r="BJ69" s="15"/>
      <c r="BK69" s="15"/>
      <c r="BL69" s="105"/>
      <c r="BM69" s="105"/>
      <c r="BN69" s="105"/>
      <c r="BO69" s="105"/>
      <c r="BP69" s="105"/>
      <c r="BQ69" s="105"/>
      <c r="BR69" s="105"/>
      <c r="BS69" s="105"/>
      <c r="BT69" s="105"/>
      <c r="BU69" s="105"/>
      <c r="BV69" s="105"/>
      <c r="BW69" s="105"/>
      <c r="BX69" s="105"/>
      <c r="BY69" s="105"/>
      <c r="BZ69" s="105"/>
    </row>
    <row r="70" spans="57:78" ht="9" customHeight="1" x14ac:dyDescent="0.15">
      <c r="BE70" s="16"/>
      <c r="BF70" s="16"/>
      <c r="BG70" s="16"/>
      <c r="BH70" s="16"/>
      <c r="BI70" s="16"/>
      <c r="BJ70" s="16"/>
      <c r="BK70" s="1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</row>
    <row r="71" spans="57:78" ht="9" customHeight="1" x14ac:dyDescent="0.15"/>
    <row r="72" spans="57:78" ht="9" customHeight="1" x14ac:dyDescent="0.15"/>
    <row r="73" spans="57:78" ht="9" customHeight="1" x14ac:dyDescent="0.15"/>
    <row r="74" spans="57:78" ht="9" customHeight="1" x14ac:dyDescent="0.15"/>
    <row r="75" spans="57:78" ht="9" customHeight="1" x14ac:dyDescent="0.15"/>
    <row r="76" spans="57:78" ht="9" customHeight="1" x14ac:dyDescent="0.15"/>
    <row r="77" spans="57:78" ht="9" customHeight="1" x14ac:dyDescent="0.15"/>
    <row r="78" spans="57:78" ht="9" customHeight="1" x14ac:dyDescent="0.15"/>
    <row r="79" spans="57:78" ht="9" customHeight="1" x14ac:dyDescent="0.15"/>
    <row r="80" spans="57:78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</sheetData>
  <sheetProtection sheet="1" objects="1" scenarios="1"/>
  <mergeCells count="223">
    <mergeCell ref="AG7:AH8"/>
    <mergeCell ref="AI7:AQ8"/>
    <mergeCell ref="BL65:BZ67"/>
    <mergeCell ref="BL68:BZ70"/>
    <mergeCell ref="AF21:AJ23"/>
    <mergeCell ref="Q30:U32"/>
    <mergeCell ref="V30:Z32"/>
    <mergeCell ref="AA30:AE32"/>
    <mergeCell ref="AF30:AJ32"/>
    <mergeCell ref="AK21:AO23"/>
    <mergeCell ref="AP21:AT23"/>
    <mergeCell ref="AU21:AY23"/>
    <mergeCell ref="AZ21:BD23"/>
    <mergeCell ref="Q27:U29"/>
    <mergeCell ref="V27:Z29"/>
    <mergeCell ref="AA27:AE29"/>
    <mergeCell ref="AF27:AJ29"/>
    <mergeCell ref="AK27:AO29"/>
    <mergeCell ref="AP27:AT29"/>
    <mergeCell ref="AU27:AY29"/>
    <mergeCell ref="AZ27:BD29"/>
    <mergeCell ref="AF24:AJ26"/>
    <mergeCell ref="AK24:AO26"/>
    <mergeCell ref="AP24:AT26"/>
    <mergeCell ref="AU24:AY26"/>
    <mergeCell ref="AZ24:BD26"/>
    <mergeCell ref="Q16:U17"/>
    <mergeCell ref="V16:Z17"/>
    <mergeCell ref="L24:P26"/>
    <mergeCell ref="L27:P29"/>
    <mergeCell ref="L30:P32"/>
    <mergeCell ref="L33:P35"/>
    <mergeCell ref="Q21:U23"/>
    <mergeCell ref="V21:Z23"/>
    <mergeCell ref="AA21:AE23"/>
    <mergeCell ref="Q24:U26"/>
    <mergeCell ref="V24:Z26"/>
    <mergeCell ref="AA24:AE26"/>
    <mergeCell ref="BA10:BG12"/>
    <mergeCell ref="BH10:BZ12"/>
    <mergeCell ref="Z10:AE12"/>
    <mergeCell ref="AF10:AY12"/>
    <mergeCell ref="BP14:BZ15"/>
    <mergeCell ref="BE16:BI17"/>
    <mergeCell ref="BJ16:BN17"/>
    <mergeCell ref="BO16:BS17"/>
    <mergeCell ref="AZ18:BD20"/>
    <mergeCell ref="BE18:BI20"/>
    <mergeCell ref="BJ18:BN20"/>
    <mergeCell ref="BO18:BS20"/>
    <mergeCell ref="BT16:BZ17"/>
    <mergeCell ref="AA16:AE17"/>
    <mergeCell ref="AF16:AJ17"/>
    <mergeCell ref="AK16:AO17"/>
    <mergeCell ref="AP16:AT17"/>
    <mergeCell ref="AU16:AY17"/>
    <mergeCell ref="AZ16:BD17"/>
    <mergeCell ref="E45:K47"/>
    <mergeCell ref="E48:K50"/>
    <mergeCell ref="A50:D53"/>
    <mergeCell ref="A42:B49"/>
    <mergeCell ref="C42:D49"/>
    <mergeCell ref="A30:D41"/>
    <mergeCell ref="E30:K32"/>
    <mergeCell ref="A4:BZ6"/>
    <mergeCell ref="A10:F12"/>
    <mergeCell ref="G10:X12"/>
    <mergeCell ref="A16:D17"/>
    <mergeCell ref="E16:K17"/>
    <mergeCell ref="L16:P17"/>
    <mergeCell ref="L18:P20"/>
    <mergeCell ref="L48:P50"/>
    <mergeCell ref="BT18:BZ20"/>
    <mergeCell ref="Q18:U20"/>
    <mergeCell ref="V18:Z20"/>
    <mergeCell ref="AA18:AE20"/>
    <mergeCell ref="AF18:AJ20"/>
    <mergeCell ref="AK18:AO20"/>
    <mergeCell ref="AP18:AT20"/>
    <mergeCell ref="AU18:AY20"/>
    <mergeCell ref="L21:P23"/>
    <mergeCell ref="A18:D29"/>
    <mergeCell ref="E21:K23"/>
    <mergeCell ref="E24:K26"/>
    <mergeCell ref="E27:K29"/>
    <mergeCell ref="E18:K20"/>
    <mergeCell ref="E33:K35"/>
    <mergeCell ref="E36:K38"/>
    <mergeCell ref="E39:K41"/>
    <mergeCell ref="E42:K44"/>
    <mergeCell ref="BE21:BI23"/>
    <mergeCell ref="BJ21:BN23"/>
    <mergeCell ref="BO21:BS23"/>
    <mergeCell ref="BT21:BZ23"/>
    <mergeCell ref="BJ24:BN26"/>
    <mergeCell ref="BO24:BS26"/>
    <mergeCell ref="BT24:BZ26"/>
    <mergeCell ref="Q33:U35"/>
    <mergeCell ref="V33:Z35"/>
    <mergeCell ref="AA33:AE35"/>
    <mergeCell ref="AF33:AJ35"/>
    <mergeCell ref="AK33:AO35"/>
    <mergeCell ref="AP33:AT35"/>
    <mergeCell ref="AU33:AY35"/>
    <mergeCell ref="AZ33:BD35"/>
    <mergeCell ref="BE24:BI26"/>
    <mergeCell ref="AK30:AO32"/>
    <mergeCell ref="AP30:AT32"/>
    <mergeCell ref="AU30:AY32"/>
    <mergeCell ref="AZ30:BD32"/>
    <mergeCell ref="BE30:BI32"/>
    <mergeCell ref="BJ30:BN32"/>
    <mergeCell ref="BO30:BS32"/>
    <mergeCell ref="BT30:BZ32"/>
    <mergeCell ref="L36:P38"/>
    <mergeCell ref="Q36:U38"/>
    <mergeCell ref="V36:Z38"/>
    <mergeCell ref="AA36:AE38"/>
    <mergeCell ref="AF36:AJ38"/>
    <mergeCell ref="AK36:AO38"/>
    <mergeCell ref="L39:P41"/>
    <mergeCell ref="Q39:U41"/>
    <mergeCell ref="V39:Z41"/>
    <mergeCell ref="AA39:AE41"/>
    <mergeCell ref="AF39:AJ41"/>
    <mergeCell ref="L42:P44"/>
    <mergeCell ref="Q42:U44"/>
    <mergeCell ref="V42:Z44"/>
    <mergeCell ref="AA42:AE44"/>
    <mergeCell ref="AF42:AJ44"/>
    <mergeCell ref="AK42:AO44"/>
    <mergeCell ref="AU39:AY41"/>
    <mergeCell ref="BT42:BZ44"/>
    <mergeCell ref="AK39:AO41"/>
    <mergeCell ref="AU42:AY44"/>
    <mergeCell ref="AZ42:BD44"/>
    <mergeCell ref="BE42:BI44"/>
    <mergeCell ref="AP39:AT41"/>
    <mergeCell ref="AZ39:BD41"/>
    <mergeCell ref="BE39:BI41"/>
    <mergeCell ref="L45:P47"/>
    <mergeCell ref="Q45:U47"/>
    <mergeCell ref="V45:Z47"/>
    <mergeCell ref="AA45:AE47"/>
    <mergeCell ref="AF45:AJ47"/>
    <mergeCell ref="BE45:BI47"/>
    <mergeCell ref="BJ45:BN47"/>
    <mergeCell ref="BO45:BS47"/>
    <mergeCell ref="BT45:BZ47"/>
    <mergeCell ref="AK45:AO47"/>
    <mergeCell ref="Q48:U50"/>
    <mergeCell ref="V48:Z50"/>
    <mergeCell ref="AA48:AE50"/>
    <mergeCell ref="AF48:AJ50"/>
    <mergeCell ref="AK48:AO50"/>
    <mergeCell ref="AP48:AT50"/>
    <mergeCell ref="AU48:AY50"/>
    <mergeCell ref="BJ42:BN44"/>
    <mergeCell ref="BO42:BS44"/>
    <mergeCell ref="AP45:AT47"/>
    <mergeCell ref="AU45:AY47"/>
    <mergeCell ref="AZ45:BD47"/>
    <mergeCell ref="AP42:AT44"/>
    <mergeCell ref="B63:C64"/>
    <mergeCell ref="BE51:BI53"/>
    <mergeCell ref="BJ51:BN53"/>
    <mergeCell ref="BO51:BS53"/>
    <mergeCell ref="BT51:BZ53"/>
    <mergeCell ref="A57:D58"/>
    <mergeCell ref="B59:C60"/>
    <mergeCell ref="D59:BZ60"/>
    <mergeCell ref="A54:K56"/>
    <mergeCell ref="AZ54:BD56"/>
    <mergeCell ref="D61:BZ62"/>
    <mergeCell ref="D63:BZ64"/>
    <mergeCell ref="L54:P56"/>
    <mergeCell ref="Q54:U56"/>
    <mergeCell ref="L51:P53"/>
    <mergeCell ref="Q51:U53"/>
    <mergeCell ref="BT54:BZ56"/>
    <mergeCell ref="AA51:AE53"/>
    <mergeCell ref="AF51:AJ53"/>
    <mergeCell ref="AK51:AO53"/>
    <mergeCell ref="AP51:AT53"/>
    <mergeCell ref="AU51:AY53"/>
    <mergeCell ref="E51:K53"/>
    <mergeCell ref="BO27:BS29"/>
    <mergeCell ref="BT27:BZ29"/>
    <mergeCell ref="V54:Z56"/>
    <mergeCell ref="AA54:AE56"/>
    <mergeCell ref="AF54:AJ56"/>
    <mergeCell ref="AK54:AO56"/>
    <mergeCell ref="AP54:AT56"/>
    <mergeCell ref="AU54:AY56"/>
    <mergeCell ref="V51:Z53"/>
    <mergeCell ref="BE54:BI56"/>
    <mergeCell ref="BJ54:BN56"/>
    <mergeCell ref="BO54:BS56"/>
    <mergeCell ref="BO39:BS41"/>
    <mergeCell ref="BJ39:BN41"/>
    <mergeCell ref="BT39:BZ41"/>
    <mergeCell ref="BE65:BK67"/>
    <mergeCell ref="BE68:BK70"/>
    <mergeCell ref="AR7:AW8"/>
    <mergeCell ref="BT48:BZ50"/>
    <mergeCell ref="AZ51:BD53"/>
    <mergeCell ref="AZ48:BD50"/>
    <mergeCell ref="BE48:BI50"/>
    <mergeCell ref="BJ48:BN50"/>
    <mergeCell ref="BO48:BS50"/>
    <mergeCell ref="BT36:BZ38"/>
    <mergeCell ref="BJ36:BN38"/>
    <mergeCell ref="BO36:BS38"/>
    <mergeCell ref="BE33:BI35"/>
    <mergeCell ref="BJ33:BN35"/>
    <mergeCell ref="BO33:BS35"/>
    <mergeCell ref="BT33:BZ35"/>
    <mergeCell ref="AP36:AT38"/>
    <mergeCell ref="AU36:AY38"/>
    <mergeCell ref="AZ36:BD38"/>
    <mergeCell ref="BE36:BI38"/>
    <mergeCell ref="BE27:BI29"/>
    <mergeCell ref="BJ27:BN29"/>
  </mergeCells>
  <phoneticPr fontId="1"/>
  <conditionalFormatting sqref="E33:K38 E45:K50">
    <cfRule type="cellIs" dxfId="6" priority="1" operator="equal">
      <formula>0</formula>
    </cfRule>
  </conditionalFormatting>
  <dataValidations count="1">
    <dataValidation type="list" allowBlank="1" showInputMessage="1" showErrorMessage="1" sqref="BH10:BZ12">
      <formula1>サービス種類テーブル</formula1>
    </dataValidation>
  </dataValidations>
  <printOptions horizontalCentered="1"/>
  <pageMargins left="0" right="0" top="0.15748031496062992" bottom="0.15748031496062992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3"/>
  <sheetViews>
    <sheetView zoomScale="85" zoomScaleNormal="85" zoomScaleSheetLayoutView="85" workbookViewId="0">
      <selection activeCell="A13" sqref="A13:AJ14"/>
    </sheetView>
  </sheetViews>
  <sheetFormatPr defaultColWidth="2.25" defaultRowHeight="14.25" x14ac:dyDescent="0.15"/>
  <cols>
    <col min="1" max="54" width="1.75" style="5" customWidth="1"/>
    <col min="55" max="16384" width="2.25" style="5"/>
  </cols>
  <sheetData>
    <row r="1" spans="1:54" ht="14.25" customHeight="1" x14ac:dyDescent="0.15">
      <c r="A1" s="89"/>
      <c r="B1" s="89"/>
      <c r="C1" s="89"/>
      <c r="D1" s="89"/>
      <c r="E1" s="89"/>
      <c r="F1" s="89"/>
      <c r="G1" s="88" t="s">
        <v>88</v>
      </c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14"/>
      <c r="AY1" s="14"/>
      <c r="AZ1" s="14"/>
      <c r="BA1" s="14"/>
      <c r="BB1" s="14"/>
    </row>
    <row r="2" spans="1:54" ht="14.25" customHeight="1" x14ac:dyDescent="0.15">
      <c r="A2" s="89"/>
      <c r="B2" s="89"/>
      <c r="C2" s="89"/>
      <c r="D2" s="89"/>
      <c r="E2" s="89"/>
      <c r="F2" s="89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14"/>
      <c r="AY2" s="14"/>
      <c r="AZ2" s="14"/>
      <c r="BA2" s="14"/>
      <c r="BB2" s="14"/>
    </row>
    <row r="3" spans="1:54" ht="14.25" customHeight="1" x14ac:dyDescent="0.15">
      <c r="A3" s="14"/>
      <c r="B3" s="14"/>
      <c r="C3" s="14"/>
      <c r="D3" s="14"/>
      <c r="E3" s="14"/>
      <c r="F3" s="14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14"/>
      <c r="AY3" s="14"/>
      <c r="AZ3" s="14"/>
      <c r="BA3" s="14"/>
      <c r="BB3" s="14"/>
    </row>
    <row r="4" spans="1:54" ht="14.25" customHeight="1" x14ac:dyDescent="0.15">
      <c r="A4" s="93" t="s">
        <v>56</v>
      </c>
      <c r="B4" s="93"/>
      <c r="C4" s="93"/>
      <c r="D4" s="93"/>
      <c r="E4" s="93"/>
      <c r="F4" s="93"/>
      <c r="G4" s="97" t="str">
        <f>IF(ISBLANK(軽減調書総括表!G10),"",軽減調書総括表!G10)</f>
        <v/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C4" s="95" t="s">
        <v>57</v>
      </c>
      <c r="AD4" s="95"/>
      <c r="AE4" s="95"/>
      <c r="AF4" s="95"/>
      <c r="AG4" s="95"/>
      <c r="AH4" s="95"/>
      <c r="AI4" s="97" t="str">
        <f>IF(ISBLANK(軽減調書総括表!AF10),"",軽減調書総括表!AF10)</f>
        <v/>
      </c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</row>
    <row r="5" spans="1:54" x14ac:dyDescent="0.15">
      <c r="A5" s="94"/>
      <c r="B5" s="94"/>
      <c r="C5" s="94"/>
      <c r="D5" s="94"/>
      <c r="E5" s="94"/>
      <c r="F5" s="94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C5" s="96"/>
      <c r="AD5" s="96"/>
      <c r="AE5" s="96"/>
      <c r="AF5" s="96"/>
      <c r="AG5" s="96"/>
      <c r="AH5" s="96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</row>
    <row r="6" spans="1:54" ht="14.25" customHeight="1" x14ac:dyDescent="0.15">
      <c r="A6" s="95" t="s">
        <v>58</v>
      </c>
      <c r="B6" s="95"/>
      <c r="C6" s="95"/>
      <c r="D6" s="95"/>
      <c r="E6" s="95"/>
      <c r="F6" s="95"/>
      <c r="G6" s="97" t="str">
        <f>IF(ISBLANK(軽減調書総括表!BH10),"",軽減調書総括表!BH10)</f>
        <v/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</row>
    <row r="7" spans="1:54" x14ac:dyDescent="0.15">
      <c r="A7" s="96"/>
      <c r="B7" s="96"/>
      <c r="C7" s="96"/>
      <c r="D7" s="96"/>
      <c r="E7" s="96"/>
      <c r="F7" s="96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</row>
    <row r="8" spans="1:54" ht="20.100000000000001" customHeight="1" x14ac:dyDescent="0.15">
      <c r="A8" s="6" t="s">
        <v>60</v>
      </c>
      <c r="B8" s="6"/>
      <c r="C8" s="6"/>
      <c r="D8" s="6"/>
      <c r="E8" s="6"/>
      <c r="F8" s="6"/>
    </row>
    <row r="9" spans="1:54" x14ac:dyDescent="0.15">
      <c r="A9" s="57" t="s">
        <v>61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90" t="s">
        <v>62</v>
      </c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2"/>
      <c r="AK9" s="90" t="s">
        <v>63</v>
      </c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2"/>
    </row>
    <row r="10" spans="1:54" x14ac:dyDescent="0.1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32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4"/>
      <c r="AK10" s="32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4"/>
    </row>
    <row r="11" spans="1:54" x14ac:dyDescent="0.15">
      <c r="A11" s="63" t="s">
        <v>27</v>
      </c>
      <c r="B11" s="63"/>
      <c r="C11" s="63"/>
      <c r="D11" s="63"/>
      <c r="E11" s="63"/>
      <c r="F11" s="63"/>
      <c r="G11" s="63" t="s">
        <v>64</v>
      </c>
      <c r="H11" s="63"/>
      <c r="I11" s="63"/>
      <c r="J11" s="63"/>
      <c r="K11" s="63"/>
      <c r="L11" s="63"/>
      <c r="M11" s="63" t="s">
        <v>29</v>
      </c>
      <c r="N11" s="63"/>
      <c r="O11" s="63"/>
      <c r="P11" s="63"/>
      <c r="Q11" s="63"/>
      <c r="R11" s="63"/>
      <c r="S11" s="77" t="s">
        <v>65</v>
      </c>
      <c r="T11" s="77"/>
      <c r="U11" s="77"/>
      <c r="V11" s="77"/>
      <c r="W11" s="77"/>
      <c r="X11" s="77"/>
      <c r="Y11" s="84" t="s">
        <v>66</v>
      </c>
      <c r="Z11" s="63"/>
      <c r="AA11" s="63"/>
      <c r="AB11" s="63"/>
      <c r="AC11" s="63"/>
      <c r="AD11" s="63"/>
      <c r="AE11" s="84" t="s">
        <v>67</v>
      </c>
      <c r="AF11" s="63"/>
      <c r="AG11" s="63"/>
      <c r="AH11" s="63"/>
      <c r="AI11" s="63"/>
      <c r="AJ11" s="63"/>
      <c r="AK11" s="63" t="s">
        <v>27</v>
      </c>
      <c r="AL11" s="63"/>
      <c r="AM11" s="63"/>
      <c r="AN11" s="63"/>
      <c r="AO11" s="63"/>
      <c r="AP11" s="63"/>
      <c r="AQ11" s="63" t="s">
        <v>64</v>
      </c>
      <c r="AR11" s="63"/>
      <c r="AS11" s="63"/>
      <c r="AT11" s="63"/>
      <c r="AU11" s="63"/>
      <c r="AV11" s="63"/>
      <c r="AW11" s="63" t="s">
        <v>29</v>
      </c>
      <c r="AX11" s="63"/>
      <c r="AY11" s="63"/>
      <c r="AZ11" s="63"/>
      <c r="BA11" s="63"/>
      <c r="BB11" s="63"/>
    </row>
    <row r="12" spans="1:54" x14ac:dyDescent="0.1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77"/>
      <c r="T12" s="77"/>
      <c r="U12" s="77"/>
      <c r="V12" s="77"/>
      <c r="W12" s="77"/>
      <c r="X12" s="77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</row>
    <row r="13" spans="1:54" x14ac:dyDescent="0.1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6"/>
      <c r="T13" s="86"/>
      <c r="U13" s="86"/>
      <c r="V13" s="86"/>
      <c r="W13" s="86"/>
      <c r="X13" s="86"/>
      <c r="Y13" s="87"/>
      <c r="Z13" s="86"/>
      <c r="AA13" s="86"/>
      <c r="AB13" s="86"/>
      <c r="AC13" s="86"/>
      <c r="AD13" s="86"/>
      <c r="AE13" s="87"/>
      <c r="AF13" s="86"/>
      <c r="AG13" s="86"/>
      <c r="AH13" s="86"/>
      <c r="AI13" s="86"/>
      <c r="AJ13" s="86"/>
      <c r="AK13" s="82" t="str">
        <f>IFERROR(ROUNDDOWN(IF(VLOOKUP($G$6,生活保護判定テーブル,2,0)=1,A13*($Y$13/$S$13),A13*($S$13-$Y$13-$AE$13)/$S$13),0),"")</f>
        <v/>
      </c>
      <c r="AL13" s="82"/>
      <c r="AM13" s="82"/>
      <c r="AN13" s="82"/>
      <c r="AO13" s="82"/>
      <c r="AP13" s="82"/>
      <c r="AQ13" s="82" t="str">
        <f>IFERROR(ROUNDDOWN(IF(VLOOKUP($G$6,生活保護判定テーブル,2,0)=1,G13*($Y$13/$S$13),G13*($S$13-$Y$13-$AE$13)/$S$13),0),"")</f>
        <v/>
      </c>
      <c r="AR13" s="82"/>
      <c r="AS13" s="82"/>
      <c r="AT13" s="82"/>
      <c r="AU13" s="82"/>
      <c r="AV13" s="82"/>
      <c r="AW13" s="82" t="str">
        <f>IFERROR(ROUNDDOWN(IF(VLOOKUP($G$6,生活保護判定テーブル,2,0)=1,M13*($Y$13/$S$13),M13*($S$13-$Y$13-$AE$13)/$S$13),0),"")</f>
        <v/>
      </c>
      <c r="AX13" s="82"/>
      <c r="AY13" s="82"/>
      <c r="AZ13" s="82"/>
      <c r="BA13" s="82"/>
      <c r="BB13" s="82"/>
    </row>
    <row r="14" spans="1:54" x14ac:dyDescent="0.1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</row>
    <row r="15" spans="1:54" ht="20.100000000000001" customHeight="1" x14ac:dyDescent="0.15">
      <c r="A15" s="6" t="s">
        <v>68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1:54" x14ac:dyDescent="0.15">
      <c r="A16" s="57" t="s">
        <v>27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 t="s">
        <v>64</v>
      </c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 t="s">
        <v>29</v>
      </c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</row>
    <row r="17" spans="1:54" x14ac:dyDescent="0.15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</row>
    <row r="18" spans="1:54" x14ac:dyDescent="0.15">
      <c r="A18" s="63" t="s">
        <v>61</v>
      </c>
      <c r="B18" s="63"/>
      <c r="C18" s="63"/>
      <c r="D18" s="63"/>
      <c r="E18" s="63"/>
      <c r="F18" s="63"/>
      <c r="G18" s="77" t="s">
        <v>8</v>
      </c>
      <c r="H18" s="77"/>
      <c r="I18" s="77"/>
      <c r="J18" s="77"/>
      <c r="K18" s="77"/>
      <c r="L18" s="77"/>
      <c r="M18" s="77" t="s">
        <v>69</v>
      </c>
      <c r="N18" s="77"/>
      <c r="O18" s="77"/>
      <c r="P18" s="77"/>
      <c r="Q18" s="77"/>
      <c r="R18" s="77"/>
      <c r="S18" s="77" t="s">
        <v>61</v>
      </c>
      <c r="T18" s="77"/>
      <c r="U18" s="77"/>
      <c r="V18" s="77"/>
      <c r="W18" s="77"/>
      <c r="X18" s="77"/>
      <c r="Y18" s="77" t="s">
        <v>8</v>
      </c>
      <c r="Z18" s="77"/>
      <c r="AA18" s="77"/>
      <c r="AB18" s="77"/>
      <c r="AC18" s="77"/>
      <c r="AD18" s="77"/>
      <c r="AE18" s="77" t="s">
        <v>69</v>
      </c>
      <c r="AF18" s="77"/>
      <c r="AG18" s="77"/>
      <c r="AH18" s="77"/>
      <c r="AI18" s="77"/>
      <c r="AJ18" s="77"/>
      <c r="AK18" s="77" t="s">
        <v>61</v>
      </c>
      <c r="AL18" s="77"/>
      <c r="AM18" s="77"/>
      <c r="AN18" s="77"/>
      <c r="AO18" s="77"/>
      <c r="AP18" s="77"/>
      <c r="AQ18" s="77" t="s">
        <v>8</v>
      </c>
      <c r="AR18" s="77"/>
      <c r="AS18" s="77"/>
      <c r="AT18" s="77"/>
      <c r="AU18" s="77"/>
      <c r="AV18" s="77"/>
      <c r="AW18" s="77" t="s">
        <v>69</v>
      </c>
      <c r="AX18" s="77"/>
      <c r="AY18" s="77"/>
      <c r="AZ18" s="77"/>
      <c r="BA18" s="77"/>
      <c r="BB18" s="77"/>
    </row>
    <row r="19" spans="1:54" x14ac:dyDescent="0.15">
      <c r="A19" s="63"/>
      <c r="B19" s="63"/>
      <c r="C19" s="63"/>
      <c r="D19" s="63"/>
      <c r="E19" s="63"/>
      <c r="F19" s="63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</row>
    <row r="20" spans="1:54" x14ac:dyDescent="0.15">
      <c r="A20" s="82" t="str">
        <f>AK13</f>
        <v/>
      </c>
      <c r="B20" s="82"/>
      <c r="C20" s="82"/>
      <c r="D20" s="82"/>
      <c r="E20" s="82"/>
      <c r="F20" s="82"/>
      <c r="G20" s="82" t="str">
        <f>IFERROR(ROUNDDOWN(A20*0.01,0),"")</f>
        <v/>
      </c>
      <c r="H20" s="82"/>
      <c r="I20" s="82"/>
      <c r="J20" s="82"/>
      <c r="K20" s="82"/>
      <c r="L20" s="82"/>
      <c r="M20" s="82" t="str">
        <f>IFERROR(ROUNDDOWN(A20*0.1,0),"")</f>
        <v/>
      </c>
      <c r="N20" s="82"/>
      <c r="O20" s="82"/>
      <c r="P20" s="82"/>
      <c r="Q20" s="82"/>
      <c r="R20" s="82"/>
      <c r="S20" s="82" t="str">
        <f>AQ13</f>
        <v/>
      </c>
      <c r="T20" s="82"/>
      <c r="U20" s="82"/>
      <c r="V20" s="82"/>
      <c r="W20" s="82"/>
      <c r="X20" s="82"/>
      <c r="Y20" s="83" t="str">
        <f>IFERROR(ROUNDDOWN(S20*0.01,0),"")</f>
        <v/>
      </c>
      <c r="Z20" s="82"/>
      <c r="AA20" s="82"/>
      <c r="AB20" s="82"/>
      <c r="AC20" s="82"/>
      <c r="AD20" s="82"/>
      <c r="AE20" s="83" t="str">
        <f>IFERROR(ROUNDDOWN(S20*0.1,0),"")</f>
        <v/>
      </c>
      <c r="AF20" s="82"/>
      <c r="AG20" s="82"/>
      <c r="AH20" s="82"/>
      <c r="AI20" s="82"/>
      <c r="AJ20" s="82"/>
      <c r="AK20" s="82" t="str">
        <f>AW13</f>
        <v/>
      </c>
      <c r="AL20" s="82"/>
      <c r="AM20" s="82"/>
      <c r="AN20" s="82"/>
      <c r="AO20" s="82"/>
      <c r="AP20" s="82"/>
      <c r="AQ20" s="82" t="str">
        <f>IFERROR(ROUNDDOWN(AK20*0.01,0),"")</f>
        <v/>
      </c>
      <c r="AR20" s="82"/>
      <c r="AS20" s="82"/>
      <c r="AT20" s="82"/>
      <c r="AU20" s="82"/>
      <c r="AV20" s="82"/>
      <c r="AW20" s="82" t="str">
        <f>IFERROR(ROUNDDOWN(AK20*0.1,0),"")</f>
        <v/>
      </c>
      <c r="AX20" s="82"/>
      <c r="AY20" s="82"/>
      <c r="AZ20" s="82"/>
      <c r="BA20" s="82"/>
      <c r="BB20" s="82"/>
    </row>
    <row r="21" spans="1:54" x14ac:dyDescent="0.1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</row>
    <row r="22" spans="1:54" ht="20.100000000000001" customHeight="1" x14ac:dyDescent="0.15">
      <c r="A22" s="5" t="s">
        <v>70</v>
      </c>
    </row>
    <row r="23" spans="1:54" ht="20.100000000000001" customHeight="1" x14ac:dyDescent="0.15">
      <c r="A23" s="5" t="s">
        <v>7</v>
      </c>
    </row>
    <row r="24" spans="1:54" ht="9" customHeight="1" x14ac:dyDescent="0.15">
      <c r="A24" s="63" t="s">
        <v>1</v>
      </c>
      <c r="B24" s="63"/>
      <c r="C24" s="63"/>
      <c r="D24" s="63"/>
      <c r="E24" s="63"/>
      <c r="F24" s="63"/>
      <c r="G24" s="63"/>
      <c r="H24" s="63"/>
      <c r="I24" s="63"/>
      <c r="J24" s="63"/>
      <c r="K24" s="63" t="s">
        <v>71</v>
      </c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77" t="s">
        <v>3</v>
      </c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 t="s">
        <v>5</v>
      </c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63" t="s">
        <v>72</v>
      </c>
      <c r="AS24" s="63"/>
      <c r="AT24" s="63"/>
      <c r="AU24" s="63"/>
      <c r="AV24" s="63"/>
      <c r="AW24" s="63"/>
      <c r="AX24" s="63"/>
      <c r="AY24" s="63"/>
      <c r="AZ24" s="63"/>
      <c r="BA24" s="63"/>
      <c r="BB24" s="63"/>
    </row>
    <row r="25" spans="1:54" ht="9" customHeight="1" x14ac:dyDescent="0.1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</row>
    <row r="26" spans="1:54" ht="9" customHeight="1" x14ac:dyDescent="0.15">
      <c r="A26" s="78" t="s">
        <v>2</v>
      </c>
      <c r="B26" s="78"/>
      <c r="C26" s="78"/>
      <c r="D26" s="78"/>
      <c r="E26" s="78"/>
      <c r="F26" s="78"/>
      <c r="G26" s="78"/>
      <c r="H26" s="78"/>
      <c r="I26" s="78"/>
      <c r="J26" s="78"/>
      <c r="K26" s="79">
        <f>軽減調書総括表!BT18</f>
        <v>0</v>
      </c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80">
        <f>IF(ISBLANK(軽減調書総括表!$E$18),"",計算シート!BB7)</f>
        <v>0</v>
      </c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>
        <f>IFERROR(計算シート!BB20,0)</f>
        <v>0</v>
      </c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79">
        <f>IF(介護費負担_軽減額_合計&lt;=介護費負担１割相当額,0,K26-V26-AG26)</f>
        <v>0</v>
      </c>
      <c r="AS26" s="79"/>
      <c r="AT26" s="79"/>
      <c r="AU26" s="79"/>
      <c r="AV26" s="79"/>
      <c r="AW26" s="79"/>
      <c r="AX26" s="79"/>
      <c r="AY26" s="79"/>
      <c r="AZ26" s="79"/>
      <c r="BA26" s="79"/>
      <c r="BB26" s="79"/>
    </row>
    <row r="27" spans="1:54" ht="9" customHeight="1" x14ac:dyDescent="0.1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</row>
    <row r="28" spans="1:54" ht="9" customHeight="1" x14ac:dyDescent="0.15">
      <c r="A28" s="64" t="str">
        <f>IF(ISBLANK(軽減調書総括表!E21),"",軽減調書総括表!E21)</f>
        <v/>
      </c>
      <c r="B28" s="64"/>
      <c r="C28" s="64"/>
      <c r="D28" s="64"/>
      <c r="E28" s="64"/>
      <c r="F28" s="64"/>
      <c r="G28" s="64"/>
      <c r="H28" s="64"/>
      <c r="I28" s="64"/>
      <c r="J28" s="64"/>
      <c r="K28" s="65" t="str">
        <f>IF(ISBLANK(軽減調書総括表!$E$21),"",軽減調書総括表!BT21)</f>
        <v/>
      </c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81" t="str">
        <f>IF(ISBLANK(軽減調書総括表!$E$21),"",計算シート!BB9)</f>
        <v/>
      </c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 t="str">
        <f>IF(ISBLANK(軽減調書総括表!$E$21),"",計算シート!BB22)</f>
        <v/>
      </c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65" t="str">
        <f>IF(軽減調書総括表!E21="","",IF(介護費負担_軽減額_合計&lt;=介護費負担１割相当額,0,補助金実績報告額算出表!K28-補助金実績報告額算出表!V28-補助金実績報告額算出表!AG28))</f>
        <v/>
      </c>
      <c r="AS28" s="65"/>
      <c r="AT28" s="65"/>
      <c r="AU28" s="65"/>
      <c r="AV28" s="65"/>
      <c r="AW28" s="65"/>
      <c r="AX28" s="65"/>
      <c r="AY28" s="65"/>
      <c r="AZ28" s="65"/>
      <c r="BA28" s="65"/>
      <c r="BB28" s="65"/>
    </row>
    <row r="29" spans="1:54" ht="9" customHeight="1" x14ac:dyDescent="0.1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</row>
    <row r="30" spans="1:54" ht="9" customHeight="1" x14ac:dyDescent="0.15">
      <c r="A30" s="64" t="str">
        <f>IF(ISBLANK(軽減調書総括表!E24),"",軽減調書総括表!E24)</f>
        <v/>
      </c>
      <c r="B30" s="64"/>
      <c r="C30" s="64"/>
      <c r="D30" s="64"/>
      <c r="E30" s="64"/>
      <c r="F30" s="64"/>
      <c r="G30" s="64"/>
      <c r="H30" s="64"/>
      <c r="I30" s="64"/>
      <c r="J30" s="64"/>
      <c r="K30" s="65" t="str">
        <f>IF(ISBLANK(軽減調書総括表!$E$24),"",軽減調書総括表!BT24)</f>
        <v/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75" t="str">
        <f>IF(ISBLANK(軽減調書総括表!$E$24),"",計算シート!BB11)</f>
        <v/>
      </c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81" t="str">
        <f>IF(ISBLANK(軽減調書総括表!$E$24),"",計算シート!BB24)</f>
        <v/>
      </c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65" t="str">
        <f>IF(軽減調書総括表!E24="","",IF(介護費負担_軽減額_合計&lt;=介護費負担１割相当額,0,補助金実績報告額算出表!K30-補助金実績報告額算出表!V30-補助金実績報告額算出表!AG30))</f>
        <v/>
      </c>
      <c r="AS30" s="65"/>
      <c r="AT30" s="65"/>
      <c r="AU30" s="65"/>
      <c r="AV30" s="65"/>
      <c r="AW30" s="65"/>
      <c r="AX30" s="65"/>
      <c r="AY30" s="65"/>
      <c r="AZ30" s="65"/>
      <c r="BA30" s="65"/>
      <c r="BB30" s="65"/>
    </row>
    <row r="31" spans="1:54" ht="9" customHeight="1" x14ac:dyDescent="0.15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</row>
    <row r="32" spans="1:54" ht="9" customHeight="1" x14ac:dyDescent="0.15">
      <c r="A32" s="71" t="s">
        <v>9</v>
      </c>
      <c r="B32" s="71"/>
      <c r="C32" s="71"/>
      <c r="D32" s="71"/>
      <c r="E32" s="71"/>
      <c r="F32" s="71"/>
      <c r="G32" s="71"/>
      <c r="H32" s="71"/>
      <c r="I32" s="71"/>
      <c r="J32" s="71"/>
      <c r="K32" s="73">
        <f>SUM(K26:U31)</f>
        <v>0</v>
      </c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5">
        <f>SUM(V26:AF31)</f>
        <v>0</v>
      </c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>
        <f>SUM(AG26:AQ31)</f>
        <v>0</v>
      </c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3">
        <f>SUM(AR26:BB31)</f>
        <v>0</v>
      </c>
      <c r="AS32" s="73"/>
      <c r="AT32" s="73"/>
      <c r="AU32" s="73"/>
      <c r="AV32" s="73"/>
      <c r="AW32" s="73"/>
      <c r="AX32" s="73"/>
      <c r="AY32" s="73"/>
      <c r="AZ32" s="73"/>
      <c r="BA32" s="73"/>
      <c r="BB32" s="73"/>
    </row>
    <row r="33" spans="1:54" ht="9" customHeight="1" x14ac:dyDescent="0.1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</row>
    <row r="34" spans="1:54" ht="20.100000000000001" customHeight="1" x14ac:dyDescent="0.15">
      <c r="A34" s="5" t="s">
        <v>73</v>
      </c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</row>
    <row r="35" spans="1:54" ht="9" customHeight="1" x14ac:dyDescent="0.15">
      <c r="A35" s="63" t="s">
        <v>1</v>
      </c>
      <c r="B35" s="63"/>
      <c r="C35" s="63"/>
      <c r="D35" s="63"/>
      <c r="E35" s="63"/>
      <c r="F35" s="63"/>
      <c r="G35" s="63"/>
      <c r="H35" s="63"/>
      <c r="I35" s="63"/>
      <c r="J35" s="63"/>
      <c r="K35" s="63" t="s">
        <v>71</v>
      </c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77" t="s">
        <v>3</v>
      </c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 t="s">
        <v>5</v>
      </c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63" t="s">
        <v>72</v>
      </c>
      <c r="AS35" s="63"/>
      <c r="AT35" s="63"/>
      <c r="AU35" s="63"/>
      <c r="AV35" s="63"/>
      <c r="AW35" s="63"/>
      <c r="AX35" s="63"/>
      <c r="AY35" s="63"/>
      <c r="AZ35" s="63"/>
      <c r="BA35" s="63"/>
      <c r="BB35" s="63"/>
    </row>
    <row r="36" spans="1:54" ht="9" customHeight="1" x14ac:dyDescent="0.1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</row>
    <row r="37" spans="1:54" ht="9" customHeight="1" x14ac:dyDescent="0.15">
      <c r="A37" s="78" t="s">
        <v>2</v>
      </c>
      <c r="B37" s="78"/>
      <c r="C37" s="78"/>
      <c r="D37" s="78"/>
      <c r="E37" s="78"/>
      <c r="F37" s="78"/>
      <c r="G37" s="78"/>
      <c r="H37" s="78"/>
      <c r="I37" s="78"/>
      <c r="J37" s="78"/>
      <c r="K37" s="79">
        <f>軽減調書総括表!BT30</f>
        <v>0</v>
      </c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80">
        <f>IF(ISBLANK(軽減調書総括表!$E$18),"",計算シート!BB33)</f>
        <v>0</v>
      </c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>
        <f>IFERROR(計算シート!BB46,0)</f>
        <v>0</v>
      </c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79">
        <f>IF(食費_軽減額_合計&lt;=食費１割負担相当額,0,K37-V37-AG37)</f>
        <v>0</v>
      </c>
      <c r="AS37" s="79"/>
      <c r="AT37" s="79"/>
      <c r="AU37" s="79"/>
      <c r="AV37" s="79"/>
      <c r="AW37" s="79"/>
      <c r="AX37" s="79"/>
      <c r="AY37" s="79"/>
      <c r="AZ37" s="79"/>
      <c r="BA37" s="79"/>
      <c r="BB37" s="79"/>
    </row>
    <row r="38" spans="1:54" ht="9" customHeight="1" x14ac:dyDescent="0.1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</row>
    <row r="39" spans="1:54" ht="9" customHeight="1" x14ac:dyDescent="0.15">
      <c r="A39" s="64" t="str">
        <f>A28</f>
        <v/>
      </c>
      <c r="B39" s="64"/>
      <c r="C39" s="64"/>
      <c r="D39" s="64"/>
      <c r="E39" s="64"/>
      <c r="F39" s="64"/>
      <c r="G39" s="64"/>
      <c r="H39" s="64"/>
      <c r="I39" s="64"/>
      <c r="J39" s="64"/>
      <c r="K39" s="65" t="str">
        <f>IF(ISBLANK(軽減調書総括表!$E$21),"",軽減調書総括表!BT33)</f>
        <v/>
      </c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81" t="str">
        <f>IF(ISBLANK(軽減調書総括表!$E$21),"",計算シート!BB35)</f>
        <v/>
      </c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 t="str">
        <f>IF(ISBLANK(軽減調書総括表!$E$21),"",計算シート!BB48)</f>
        <v/>
      </c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65" t="str">
        <f>IF(軽減調書総括表!E21="","",IF(食費_軽減額_合計&lt;=食費１割負担相当額,0,補助金実績報告額算出表!K39-補助金実績報告額算出表!V39-補助金実績報告額算出表!AG39))</f>
        <v/>
      </c>
      <c r="AS39" s="65"/>
      <c r="AT39" s="65"/>
      <c r="AU39" s="65"/>
      <c r="AV39" s="65"/>
      <c r="AW39" s="65"/>
      <c r="AX39" s="65"/>
      <c r="AY39" s="65"/>
      <c r="AZ39" s="65"/>
      <c r="BA39" s="65"/>
      <c r="BB39" s="65"/>
    </row>
    <row r="40" spans="1:54" ht="9" customHeight="1" x14ac:dyDescent="0.1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</row>
    <row r="41" spans="1:54" ht="9" customHeight="1" x14ac:dyDescent="0.15">
      <c r="A41" s="64" t="str">
        <f>A30</f>
        <v/>
      </c>
      <c r="B41" s="64"/>
      <c r="C41" s="64"/>
      <c r="D41" s="64"/>
      <c r="E41" s="64"/>
      <c r="F41" s="64"/>
      <c r="G41" s="64"/>
      <c r="H41" s="64"/>
      <c r="I41" s="64"/>
      <c r="J41" s="64"/>
      <c r="K41" s="65" t="str">
        <f>IF(ISBLANK(軽減調書総括表!$E$24),"",軽減調書総括表!BT36)</f>
        <v/>
      </c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81" t="str">
        <f>IF(ISBLANK(軽減調書総括表!$E$24),"",計算シート!BB37)</f>
        <v/>
      </c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 t="str">
        <f>IF(ISBLANK(軽減調書総括表!$E$24),"",計算シート!BB50)</f>
        <v/>
      </c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65" t="str">
        <f>IF(軽減調書総括表!E24="","",IF(食費_軽減額_合計&lt;=食費１割負担相当額,0,補助金実績報告額算出表!K41-補助金実績報告額算出表!V41-補助金実績報告額算出表!AG41))</f>
        <v/>
      </c>
      <c r="AS41" s="65"/>
      <c r="AT41" s="65"/>
      <c r="AU41" s="65"/>
      <c r="AV41" s="65"/>
      <c r="AW41" s="65"/>
      <c r="AX41" s="65"/>
      <c r="AY41" s="65"/>
      <c r="AZ41" s="65"/>
      <c r="BA41" s="65"/>
      <c r="BB41" s="65"/>
    </row>
    <row r="42" spans="1:54" ht="9" customHeight="1" x14ac:dyDescent="0.1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</row>
    <row r="43" spans="1:54" ht="9" customHeight="1" x14ac:dyDescent="0.15">
      <c r="A43" s="71" t="s">
        <v>9</v>
      </c>
      <c r="B43" s="71"/>
      <c r="C43" s="71"/>
      <c r="D43" s="71"/>
      <c r="E43" s="71"/>
      <c r="F43" s="71"/>
      <c r="G43" s="71"/>
      <c r="H43" s="71"/>
      <c r="I43" s="71"/>
      <c r="J43" s="71"/>
      <c r="K43" s="73">
        <f>SUM(K37:U42)</f>
        <v>0</v>
      </c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5">
        <f>SUM(V37:AF42)</f>
        <v>0</v>
      </c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>
        <f>SUM(AG37:AQ42)</f>
        <v>0</v>
      </c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3">
        <f>SUM(AR37:BB42)</f>
        <v>0</v>
      </c>
      <c r="AS43" s="73"/>
      <c r="AT43" s="73"/>
      <c r="AU43" s="73"/>
      <c r="AV43" s="73"/>
      <c r="AW43" s="73"/>
      <c r="AX43" s="73"/>
      <c r="AY43" s="73"/>
      <c r="AZ43" s="73"/>
      <c r="BA43" s="73"/>
      <c r="BB43" s="73"/>
    </row>
    <row r="44" spans="1:54" ht="9" customHeight="1" x14ac:dyDescent="0.15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</row>
    <row r="45" spans="1:54" ht="20.100000000000001" customHeight="1" x14ac:dyDescent="0.15">
      <c r="A45" s="5" t="s">
        <v>74</v>
      </c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</row>
    <row r="46" spans="1:54" ht="9" customHeight="1" x14ac:dyDescent="0.15">
      <c r="A46" s="63" t="s">
        <v>1</v>
      </c>
      <c r="B46" s="63"/>
      <c r="C46" s="63"/>
      <c r="D46" s="63"/>
      <c r="E46" s="63"/>
      <c r="F46" s="63"/>
      <c r="G46" s="63"/>
      <c r="H46" s="63"/>
      <c r="I46" s="63"/>
      <c r="J46" s="63"/>
      <c r="K46" s="63" t="s">
        <v>71</v>
      </c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77" t="s">
        <v>3</v>
      </c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 t="s">
        <v>5</v>
      </c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63" t="s">
        <v>72</v>
      </c>
      <c r="AS46" s="63"/>
      <c r="AT46" s="63"/>
      <c r="AU46" s="63"/>
      <c r="AV46" s="63"/>
      <c r="AW46" s="63"/>
      <c r="AX46" s="63"/>
      <c r="AY46" s="63"/>
      <c r="AZ46" s="63"/>
      <c r="BA46" s="63"/>
      <c r="BB46" s="63"/>
    </row>
    <row r="47" spans="1:54" ht="9" customHeight="1" x14ac:dyDescent="0.1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</row>
    <row r="48" spans="1:54" ht="9" customHeight="1" x14ac:dyDescent="0.15">
      <c r="A48" s="78" t="s">
        <v>2</v>
      </c>
      <c r="B48" s="78"/>
      <c r="C48" s="78"/>
      <c r="D48" s="78"/>
      <c r="E48" s="78"/>
      <c r="F48" s="78"/>
      <c r="G48" s="78"/>
      <c r="H48" s="78"/>
      <c r="I48" s="78"/>
      <c r="J48" s="78"/>
      <c r="K48" s="79">
        <f>軽減調書総括表!BT42</f>
        <v>0</v>
      </c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80">
        <f>IF(ISBLANK(軽減調書総括表!$E$18),"",計算シート!BB59)</f>
        <v>0</v>
      </c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>
        <f>IFERROR(計算シート!BB72,0)</f>
        <v>0</v>
      </c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79">
        <f>IF(居住費_軽減額_合計&lt;=居住費１割相当額,0,K48-V48-AG48)</f>
        <v>0</v>
      </c>
      <c r="AS48" s="79"/>
      <c r="AT48" s="79"/>
      <c r="AU48" s="79"/>
      <c r="AV48" s="79"/>
      <c r="AW48" s="79"/>
      <c r="AX48" s="79"/>
      <c r="AY48" s="79"/>
      <c r="AZ48" s="79"/>
      <c r="BA48" s="79"/>
      <c r="BB48" s="79"/>
    </row>
    <row r="49" spans="1:54" ht="9" customHeight="1" x14ac:dyDescent="0.1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</row>
    <row r="50" spans="1:54" ht="9" customHeight="1" x14ac:dyDescent="0.15">
      <c r="A50" s="64" t="str">
        <f>A28</f>
        <v/>
      </c>
      <c r="B50" s="64"/>
      <c r="C50" s="64"/>
      <c r="D50" s="64"/>
      <c r="E50" s="64"/>
      <c r="F50" s="64"/>
      <c r="G50" s="64"/>
      <c r="H50" s="64"/>
      <c r="I50" s="64"/>
      <c r="J50" s="64"/>
      <c r="K50" s="65" t="str">
        <f>IF(ISBLANK(軽減調書総括表!$E$21),"",軽減調書総括表!BT45)</f>
        <v/>
      </c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81" t="str">
        <f>IF(ISBLANK(軽減調書総括表!$E$21),"",計算シート!BB61)</f>
        <v/>
      </c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 t="str">
        <f>IF(ISBLANK(軽減調書総括表!$E$21),"",計算シート!BB74)</f>
        <v/>
      </c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65" t="str">
        <f>IF(軽減調書総括表!E21="","",IF(居住費_軽減額_合計&lt;=居住費１割相当額,0,補助金実績報告額算出表!K50-補助金実績報告額算出表!V50-補助金実績報告額算出表!AG50))</f>
        <v/>
      </c>
      <c r="AS50" s="65"/>
      <c r="AT50" s="65"/>
      <c r="AU50" s="65"/>
      <c r="AV50" s="65"/>
      <c r="AW50" s="65"/>
      <c r="AX50" s="65"/>
      <c r="AY50" s="65"/>
      <c r="AZ50" s="65"/>
      <c r="BA50" s="65"/>
      <c r="BB50" s="65"/>
    </row>
    <row r="51" spans="1:54" ht="9" customHeight="1" x14ac:dyDescent="0.1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</row>
    <row r="52" spans="1:54" ht="9" customHeight="1" x14ac:dyDescent="0.15">
      <c r="A52" s="64" t="str">
        <f>A30</f>
        <v/>
      </c>
      <c r="B52" s="64"/>
      <c r="C52" s="64"/>
      <c r="D52" s="64"/>
      <c r="E52" s="64"/>
      <c r="F52" s="64"/>
      <c r="G52" s="64"/>
      <c r="H52" s="64"/>
      <c r="I52" s="64"/>
      <c r="J52" s="64"/>
      <c r="K52" s="65" t="str">
        <f>IF(ISBLANK(軽減調書総括表!$E$24),"",軽減調書総括表!BT48)</f>
        <v/>
      </c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81" t="str">
        <f>IF(ISBLANK(軽減調書総括表!$E$24),"",計算シート!BB63)</f>
        <v/>
      </c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 t="str">
        <f>IF(ISBLANK(軽減調書総括表!$E$24),"",計算シート!BB76)</f>
        <v/>
      </c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65" t="str">
        <f>IF(軽減調書総括表!E24="","",IF(居住費_軽減額_合計&lt;=居住費１割相当額,0,補助金実績報告額算出表!K52-補助金実績報告額算出表!V52-補助金実績報告額算出表!AG52))</f>
        <v/>
      </c>
      <c r="AS52" s="65"/>
      <c r="AT52" s="65"/>
      <c r="AU52" s="65"/>
      <c r="AV52" s="65"/>
      <c r="AW52" s="65"/>
      <c r="AX52" s="65"/>
      <c r="AY52" s="65"/>
      <c r="AZ52" s="65"/>
      <c r="BA52" s="65"/>
      <c r="BB52" s="65"/>
    </row>
    <row r="53" spans="1:54" ht="9" customHeight="1" x14ac:dyDescent="0.1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</row>
    <row r="54" spans="1:54" ht="9" customHeight="1" x14ac:dyDescent="0.15">
      <c r="A54" s="71" t="s">
        <v>9</v>
      </c>
      <c r="B54" s="71"/>
      <c r="C54" s="71"/>
      <c r="D54" s="71"/>
      <c r="E54" s="71"/>
      <c r="F54" s="71"/>
      <c r="G54" s="71"/>
      <c r="H54" s="71"/>
      <c r="I54" s="71"/>
      <c r="J54" s="71"/>
      <c r="K54" s="73">
        <f>SUM(K48:U53)</f>
        <v>0</v>
      </c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5">
        <f>SUM(V48:AF53)</f>
        <v>0</v>
      </c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>
        <f>SUM(AG48:AQ53)</f>
        <v>0</v>
      </c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3">
        <f>SUM(AR48:BB53)</f>
        <v>0</v>
      </c>
      <c r="AS54" s="73"/>
      <c r="AT54" s="73"/>
      <c r="AU54" s="73"/>
      <c r="AV54" s="73"/>
      <c r="AW54" s="73"/>
      <c r="AX54" s="73"/>
      <c r="AY54" s="73"/>
      <c r="AZ54" s="73"/>
      <c r="BA54" s="73"/>
      <c r="BB54" s="73"/>
    </row>
    <row r="55" spans="1:54" ht="9" customHeight="1" x14ac:dyDescent="0.15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</row>
    <row r="56" spans="1:54" ht="20.100000000000001" customHeight="1" x14ac:dyDescent="0.15">
      <c r="A56" s="5" t="s">
        <v>10</v>
      </c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</row>
    <row r="57" spans="1:54" ht="9" customHeight="1" x14ac:dyDescent="0.15">
      <c r="A57" s="63" t="s">
        <v>1</v>
      </c>
      <c r="B57" s="63"/>
      <c r="C57" s="63"/>
      <c r="D57" s="63"/>
      <c r="E57" s="63"/>
      <c r="F57" s="63"/>
      <c r="G57" s="63"/>
      <c r="H57" s="63"/>
      <c r="I57" s="63"/>
      <c r="J57" s="63"/>
      <c r="K57" s="63" t="s">
        <v>71</v>
      </c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77" t="s">
        <v>3</v>
      </c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 t="s">
        <v>5</v>
      </c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63" t="s">
        <v>72</v>
      </c>
      <c r="AS57" s="63"/>
      <c r="AT57" s="63"/>
      <c r="AU57" s="63"/>
      <c r="AV57" s="63"/>
      <c r="AW57" s="63"/>
      <c r="AX57" s="63"/>
      <c r="AY57" s="63"/>
      <c r="AZ57" s="63"/>
      <c r="BA57" s="63"/>
      <c r="BB57" s="63"/>
    </row>
    <row r="58" spans="1:54" ht="9" customHeight="1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</row>
    <row r="59" spans="1:54" ht="9" customHeight="1" x14ac:dyDescent="0.15">
      <c r="A59" s="78" t="s">
        <v>2</v>
      </c>
      <c r="B59" s="78"/>
      <c r="C59" s="78"/>
      <c r="D59" s="78"/>
      <c r="E59" s="78"/>
      <c r="F59" s="78"/>
      <c r="G59" s="78"/>
      <c r="H59" s="78"/>
      <c r="I59" s="78"/>
      <c r="J59" s="78"/>
      <c r="K59" s="79">
        <f>K26+K37+K48</f>
        <v>0</v>
      </c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80">
        <f>V26+V37+V48</f>
        <v>0</v>
      </c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>
        <f>AG26+AG37+AG48</f>
        <v>0</v>
      </c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79">
        <f>AR26+AR37+AR48</f>
        <v>0</v>
      </c>
      <c r="AS59" s="79"/>
      <c r="AT59" s="79"/>
      <c r="AU59" s="79"/>
      <c r="AV59" s="79"/>
      <c r="AW59" s="79"/>
      <c r="AX59" s="79"/>
      <c r="AY59" s="79"/>
      <c r="AZ59" s="79"/>
      <c r="BA59" s="79"/>
      <c r="BB59" s="79"/>
    </row>
    <row r="60" spans="1:54" ht="9" customHeight="1" x14ac:dyDescent="0.1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</row>
    <row r="61" spans="1:54" ht="9" customHeight="1" x14ac:dyDescent="0.15">
      <c r="A61" s="64" t="str">
        <f>A28</f>
        <v/>
      </c>
      <c r="B61" s="64"/>
      <c r="C61" s="64"/>
      <c r="D61" s="64"/>
      <c r="E61" s="64"/>
      <c r="F61" s="64"/>
      <c r="G61" s="64"/>
      <c r="H61" s="64"/>
      <c r="I61" s="64"/>
      <c r="J61" s="64"/>
      <c r="K61" s="65" t="str">
        <f>IF(ISBLANK(軽減調書総括表!$E$21),"",K28+K39+K50)</f>
        <v/>
      </c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 t="str">
        <f>IF(ISBLANK(軽減調書総括表!$E$21),"",V28+V39+V50)</f>
        <v/>
      </c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 t="str">
        <f>IF(ISBLANK(軽減調書総括表!$E$21),"",AG28+AG39+AG50)</f>
        <v/>
      </c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 t="str">
        <f>IF(ISBLANK(軽減調書総括表!$E$21),"",AR28+AR39+AR50)</f>
        <v/>
      </c>
      <c r="AS61" s="65"/>
      <c r="AT61" s="65"/>
      <c r="AU61" s="65"/>
      <c r="AV61" s="65"/>
      <c r="AW61" s="65"/>
      <c r="AX61" s="65"/>
      <c r="AY61" s="65"/>
      <c r="AZ61" s="65"/>
      <c r="BA61" s="65"/>
      <c r="BB61" s="65"/>
    </row>
    <row r="62" spans="1:54" ht="9" customHeight="1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</row>
    <row r="63" spans="1:54" ht="9" customHeight="1" x14ac:dyDescent="0.15">
      <c r="A63" s="64" t="str">
        <f>A30</f>
        <v/>
      </c>
      <c r="B63" s="64"/>
      <c r="C63" s="64"/>
      <c r="D63" s="64"/>
      <c r="E63" s="64"/>
      <c r="F63" s="64"/>
      <c r="G63" s="64"/>
      <c r="H63" s="64"/>
      <c r="I63" s="64"/>
      <c r="J63" s="64"/>
      <c r="K63" s="65" t="str">
        <f>IF(ISBLANK(軽減調書総括表!$E$24),"",K30+K41+K52)</f>
        <v/>
      </c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 t="str">
        <f>IF(ISBLANK(軽減調書総括表!$E$24),"",V30+V41+V52)</f>
        <v/>
      </c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 t="str">
        <f>IF(ISBLANK(軽減調書総括表!$E$24),"",AG30+AG41+AG52)</f>
        <v/>
      </c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 t="str">
        <f>IF(ISBLANK(軽減調書総括表!$E$24),"",AR30+AR41+AR52)</f>
        <v/>
      </c>
      <c r="AS63" s="65"/>
      <c r="AT63" s="65"/>
      <c r="AU63" s="65"/>
      <c r="AV63" s="65"/>
      <c r="AW63" s="65"/>
      <c r="AX63" s="65"/>
      <c r="AY63" s="65"/>
      <c r="AZ63" s="65"/>
      <c r="BA63" s="65"/>
      <c r="BB63" s="65"/>
    </row>
    <row r="64" spans="1:54" ht="9" customHeight="1" x14ac:dyDescent="0.1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</row>
    <row r="65" spans="1:54" ht="9" customHeight="1" x14ac:dyDescent="0.15">
      <c r="A65" s="71" t="s">
        <v>9</v>
      </c>
      <c r="B65" s="71"/>
      <c r="C65" s="71"/>
      <c r="D65" s="71"/>
      <c r="E65" s="71"/>
      <c r="F65" s="71"/>
      <c r="G65" s="71"/>
      <c r="H65" s="71"/>
      <c r="I65" s="71"/>
      <c r="J65" s="71"/>
      <c r="K65" s="73">
        <f>SUM(K59:U64)</f>
        <v>0</v>
      </c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>
        <f>SUM(V59:AF64)</f>
        <v>0</v>
      </c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>
        <f>SUM(AG59:AQ64)</f>
        <v>0</v>
      </c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>
        <f>SUM(AR59:BB64)</f>
        <v>0</v>
      </c>
      <c r="AS65" s="73"/>
      <c r="AT65" s="73"/>
      <c r="AU65" s="73"/>
      <c r="AV65" s="73"/>
      <c r="AW65" s="73"/>
      <c r="AX65" s="73"/>
      <c r="AY65" s="73"/>
      <c r="AZ65" s="73"/>
      <c r="BA65" s="73"/>
      <c r="BB65" s="73"/>
    </row>
    <row r="66" spans="1:54" ht="9" customHeight="1" x14ac:dyDescent="0.1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</row>
    <row r="67" spans="1:54" ht="20.100000000000001" customHeight="1" x14ac:dyDescent="0.15">
      <c r="A67" s="5" t="s">
        <v>80</v>
      </c>
    </row>
    <row r="68" spans="1:54" x14ac:dyDescent="0.15">
      <c r="A68" s="63" t="s">
        <v>3</v>
      </c>
      <c r="B68" s="63"/>
      <c r="C68" s="63"/>
      <c r="D68" s="63"/>
      <c r="E68" s="63"/>
      <c r="F68" s="63"/>
      <c r="G68" s="63"/>
      <c r="H68" s="63" t="s">
        <v>4</v>
      </c>
      <c r="I68" s="63"/>
      <c r="J68" s="63"/>
      <c r="K68" s="70" t="s">
        <v>75</v>
      </c>
      <c r="L68" s="70"/>
      <c r="M68" s="70"/>
      <c r="N68" s="70"/>
      <c r="O68" s="70"/>
      <c r="P68" s="70"/>
      <c r="Q68" s="70"/>
      <c r="R68" s="70" t="s">
        <v>76</v>
      </c>
      <c r="S68" s="70"/>
      <c r="T68" s="70"/>
      <c r="U68" s="70"/>
      <c r="V68" s="70"/>
      <c r="W68" s="70"/>
      <c r="X68" s="70"/>
      <c r="Y68" s="63" t="s">
        <v>4</v>
      </c>
      <c r="Z68" s="63"/>
      <c r="AA68" s="63"/>
      <c r="AB68" s="67" t="s">
        <v>77</v>
      </c>
      <c r="AC68" s="67"/>
      <c r="AD68" s="67"/>
      <c r="AE68" s="67"/>
      <c r="AF68" s="67"/>
      <c r="AG68" s="67"/>
      <c r="AH68" s="67"/>
      <c r="AI68" s="67"/>
      <c r="AJ68" s="67"/>
      <c r="AK68" s="63" t="s">
        <v>72</v>
      </c>
      <c r="AL68" s="63"/>
      <c r="AM68" s="63"/>
      <c r="AN68" s="63"/>
      <c r="AO68" s="63"/>
      <c r="AP68" s="63"/>
      <c r="AQ68" s="63"/>
      <c r="AR68" s="63"/>
      <c r="AS68" s="63"/>
      <c r="AT68" s="63" t="s">
        <v>6</v>
      </c>
      <c r="AU68" s="63"/>
      <c r="AV68" s="63"/>
      <c r="AW68" s="63"/>
      <c r="AX68" s="63"/>
      <c r="AY68" s="63"/>
      <c r="AZ68" s="63"/>
      <c r="BA68" s="63"/>
      <c r="BB68" s="63"/>
    </row>
    <row r="69" spans="1:54" x14ac:dyDescent="0.1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63"/>
      <c r="Z69" s="63"/>
      <c r="AA69" s="63"/>
      <c r="AB69" s="67"/>
      <c r="AC69" s="67"/>
      <c r="AD69" s="67"/>
      <c r="AE69" s="67"/>
      <c r="AF69" s="67"/>
      <c r="AG69" s="67"/>
      <c r="AH69" s="67"/>
      <c r="AI69" s="67"/>
      <c r="AJ69" s="67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</row>
    <row r="70" spans="1:54" x14ac:dyDescent="0.1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63"/>
      <c r="Z70" s="63"/>
      <c r="AA70" s="63"/>
      <c r="AB70" s="67"/>
      <c r="AC70" s="67"/>
      <c r="AD70" s="67"/>
      <c r="AE70" s="67"/>
      <c r="AF70" s="67"/>
      <c r="AG70" s="67"/>
      <c r="AH70" s="67"/>
      <c r="AI70" s="67"/>
      <c r="AJ70" s="67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</row>
    <row r="71" spans="1:54" x14ac:dyDescent="0.15">
      <c r="A71" s="66">
        <f>V59</f>
        <v>0</v>
      </c>
      <c r="B71" s="66"/>
      <c r="C71" s="66"/>
      <c r="D71" s="66"/>
      <c r="E71" s="66"/>
      <c r="F71" s="66"/>
      <c r="G71" s="66"/>
      <c r="H71" s="68">
        <v>0.5</v>
      </c>
      <c r="I71" s="68"/>
      <c r="J71" s="68"/>
      <c r="K71" s="69">
        <f>ROUNDDOWN(A71*H71,0)</f>
        <v>0</v>
      </c>
      <c r="L71" s="69"/>
      <c r="M71" s="69"/>
      <c r="N71" s="69"/>
      <c r="O71" s="69"/>
      <c r="P71" s="69"/>
      <c r="Q71" s="69"/>
      <c r="R71" s="66">
        <f>AG59</f>
        <v>0</v>
      </c>
      <c r="S71" s="66"/>
      <c r="T71" s="66"/>
      <c r="U71" s="66"/>
      <c r="V71" s="66"/>
      <c r="W71" s="66"/>
      <c r="X71" s="66"/>
      <c r="Y71" s="68">
        <v>0.5</v>
      </c>
      <c r="Z71" s="68"/>
      <c r="AA71" s="68"/>
      <c r="AB71" s="66">
        <f>ROUNDDOWN(R71*Y71,0)</f>
        <v>0</v>
      </c>
      <c r="AC71" s="66"/>
      <c r="AD71" s="66"/>
      <c r="AE71" s="66"/>
      <c r="AF71" s="66"/>
      <c r="AG71" s="66"/>
      <c r="AH71" s="66"/>
      <c r="AI71" s="66"/>
      <c r="AJ71" s="66"/>
      <c r="AK71" s="66">
        <f>AR59</f>
        <v>0</v>
      </c>
      <c r="AL71" s="66"/>
      <c r="AM71" s="66"/>
      <c r="AN71" s="66"/>
      <c r="AO71" s="66"/>
      <c r="AP71" s="66"/>
      <c r="AQ71" s="66"/>
      <c r="AR71" s="66"/>
      <c r="AS71" s="66"/>
      <c r="AT71" s="66">
        <f>K71+AB71+AK71</f>
        <v>0</v>
      </c>
      <c r="AU71" s="66"/>
      <c r="AV71" s="66"/>
      <c r="AW71" s="66"/>
      <c r="AX71" s="66"/>
      <c r="AY71" s="66"/>
      <c r="AZ71" s="66"/>
      <c r="BA71" s="66"/>
      <c r="BB71" s="66"/>
    </row>
    <row r="72" spans="1:54" x14ac:dyDescent="0.15">
      <c r="A72" s="66"/>
      <c r="B72" s="66"/>
      <c r="C72" s="66"/>
      <c r="D72" s="66"/>
      <c r="E72" s="66"/>
      <c r="F72" s="66"/>
      <c r="G72" s="66"/>
      <c r="H72" s="68"/>
      <c r="I72" s="68"/>
      <c r="J72" s="68"/>
      <c r="K72" s="69"/>
      <c r="L72" s="69"/>
      <c r="M72" s="69"/>
      <c r="N72" s="69"/>
      <c r="O72" s="69"/>
      <c r="P72" s="69"/>
      <c r="Q72" s="69"/>
      <c r="R72" s="66"/>
      <c r="S72" s="66"/>
      <c r="T72" s="66"/>
      <c r="U72" s="66"/>
      <c r="V72" s="66"/>
      <c r="W72" s="66"/>
      <c r="X72" s="66"/>
      <c r="Y72" s="68"/>
      <c r="Z72" s="68"/>
      <c r="AA72" s="68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</row>
    <row r="73" spans="1:54" x14ac:dyDescent="0.15">
      <c r="A73" s="66"/>
      <c r="B73" s="66"/>
      <c r="C73" s="66"/>
      <c r="D73" s="66"/>
      <c r="E73" s="66"/>
      <c r="F73" s="66"/>
      <c r="G73" s="66"/>
      <c r="H73" s="68"/>
      <c r="I73" s="68"/>
      <c r="J73" s="68"/>
      <c r="K73" s="69"/>
      <c r="L73" s="69"/>
      <c r="M73" s="69"/>
      <c r="N73" s="69"/>
      <c r="O73" s="69"/>
      <c r="P73" s="69"/>
      <c r="Q73" s="69"/>
      <c r="R73" s="66"/>
      <c r="S73" s="66"/>
      <c r="T73" s="66"/>
      <c r="U73" s="66"/>
      <c r="V73" s="66"/>
      <c r="W73" s="66"/>
      <c r="X73" s="66"/>
      <c r="Y73" s="68"/>
      <c r="Z73" s="68"/>
      <c r="AA73" s="68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</row>
  </sheetData>
  <sheetProtection sheet="1" objects="1" scenarios="1"/>
  <mergeCells count="166">
    <mergeCell ref="G1:AW3"/>
    <mergeCell ref="A1:F2"/>
    <mergeCell ref="AK9:BB10"/>
    <mergeCell ref="AQ11:AV12"/>
    <mergeCell ref="AW11:BB12"/>
    <mergeCell ref="A4:F5"/>
    <mergeCell ref="G4:Z5"/>
    <mergeCell ref="AC4:AH5"/>
    <mergeCell ref="AI4:BB5"/>
    <mergeCell ref="A6:F7"/>
    <mergeCell ref="G6:AH7"/>
    <mergeCell ref="A9:R10"/>
    <mergeCell ref="S9:AJ10"/>
    <mergeCell ref="AK13:AP14"/>
    <mergeCell ref="AQ13:AV14"/>
    <mergeCell ref="AW13:BB14"/>
    <mergeCell ref="A11:F12"/>
    <mergeCell ref="G11:L12"/>
    <mergeCell ref="M11:R12"/>
    <mergeCell ref="S11:X12"/>
    <mergeCell ref="Y11:AD12"/>
    <mergeCell ref="AE11:AJ12"/>
    <mergeCell ref="AK11:AP12"/>
    <mergeCell ref="A13:F14"/>
    <mergeCell ref="G13:L14"/>
    <mergeCell ref="M13:R14"/>
    <mergeCell ref="S13:X14"/>
    <mergeCell ref="Y13:AD14"/>
    <mergeCell ref="AE13:AJ14"/>
    <mergeCell ref="A16:R17"/>
    <mergeCell ref="S16:AJ17"/>
    <mergeCell ref="AK16:BB17"/>
    <mergeCell ref="A18:F19"/>
    <mergeCell ref="G18:L19"/>
    <mergeCell ref="M18:R19"/>
    <mergeCell ref="S18:X19"/>
    <mergeCell ref="Y18:AD19"/>
    <mergeCell ref="AE18:AJ19"/>
    <mergeCell ref="AK18:AP19"/>
    <mergeCell ref="AQ18:AV19"/>
    <mergeCell ref="AW18:BB19"/>
    <mergeCell ref="A20:F21"/>
    <mergeCell ref="G20:L21"/>
    <mergeCell ref="M20:R21"/>
    <mergeCell ref="S20:X21"/>
    <mergeCell ref="Y20:AD21"/>
    <mergeCell ref="AE20:AJ21"/>
    <mergeCell ref="AK20:AP21"/>
    <mergeCell ref="AQ20:AV21"/>
    <mergeCell ref="AW20:BB21"/>
    <mergeCell ref="A24:J25"/>
    <mergeCell ref="K24:U25"/>
    <mergeCell ref="V24:AF25"/>
    <mergeCell ref="AG24:AQ25"/>
    <mergeCell ref="AR24:BB25"/>
    <mergeCell ref="A26:J27"/>
    <mergeCell ref="K26:U27"/>
    <mergeCell ref="V26:AF27"/>
    <mergeCell ref="AG26:AQ27"/>
    <mergeCell ref="AR26:BB27"/>
    <mergeCell ref="A28:J29"/>
    <mergeCell ref="K28:U29"/>
    <mergeCell ref="V28:AF29"/>
    <mergeCell ref="AG28:AQ29"/>
    <mergeCell ref="AR28:BB29"/>
    <mergeCell ref="A30:J31"/>
    <mergeCell ref="K30:U31"/>
    <mergeCell ref="V30:AF31"/>
    <mergeCell ref="AG30:AQ31"/>
    <mergeCell ref="AR30:BB31"/>
    <mergeCell ref="A32:J33"/>
    <mergeCell ref="K32:U33"/>
    <mergeCell ref="V32:AF33"/>
    <mergeCell ref="AG32:AQ33"/>
    <mergeCell ref="AR32:BB33"/>
    <mergeCell ref="A35:J36"/>
    <mergeCell ref="K35:U36"/>
    <mergeCell ref="V35:AF36"/>
    <mergeCell ref="AG35:AQ36"/>
    <mergeCell ref="AR35:BB36"/>
    <mergeCell ref="A37:J38"/>
    <mergeCell ref="K37:U38"/>
    <mergeCell ref="V37:AF38"/>
    <mergeCell ref="AG37:AQ38"/>
    <mergeCell ref="AR37:BB38"/>
    <mergeCell ref="A39:J40"/>
    <mergeCell ref="K39:U40"/>
    <mergeCell ref="V39:AF40"/>
    <mergeCell ref="AG39:AQ40"/>
    <mergeCell ref="AR39:BB40"/>
    <mergeCell ref="A41:J42"/>
    <mergeCell ref="K41:U42"/>
    <mergeCell ref="V41:AF42"/>
    <mergeCell ref="AG41:AQ42"/>
    <mergeCell ref="AR41:BB42"/>
    <mergeCell ref="A43:J44"/>
    <mergeCell ref="K43:U44"/>
    <mergeCell ref="V43:AF44"/>
    <mergeCell ref="AG43:AQ44"/>
    <mergeCell ref="AR43:BB44"/>
    <mergeCell ref="A46:J47"/>
    <mergeCell ref="K46:U47"/>
    <mergeCell ref="V46:AF47"/>
    <mergeCell ref="AG46:AQ47"/>
    <mergeCell ref="AR46:BB47"/>
    <mergeCell ref="A48:J49"/>
    <mergeCell ref="K48:U49"/>
    <mergeCell ref="V48:AF49"/>
    <mergeCell ref="AG48:AQ49"/>
    <mergeCell ref="AR48:BB49"/>
    <mergeCell ref="A50:J51"/>
    <mergeCell ref="K50:U51"/>
    <mergeCell ref="V50:AF51"/>
    <mergeCell ref="AG50:AQ51"/>
    <mergeCell ref="AR50:BB51"/>
    <mergeCell ref="A52:J53"/>
    <mergeCell ref="K52:U53"/>
    <mergeCell ref="V52:AF53"/>
    <mergeCell ref="AG52:AQ53"/>
    <mergeCell ref="AR52:BB53"/>
    <mergeCell ref="AR65:BB66"/>
    <mergeCell ref="A54:J55"/>
    <mergeCell ref="K54:U55"/>
    <mergeCell ref="V54:AF55"/>
    <mergeCell ref="AG54:AQ55"/>
    <mergeCell ref="AR54:BB55"/>
    <mergeCell ref="A57:J58"/>
    <mergeCell ref="K57:U58"/>
    <mergeCell ref="V57:AF58"/>
    <mergeCell ref="AG57:AQ58"/>
    <mergeCell ref="AR57:BB58"/>
    <mergeCell ref="A59:J60"/>
    <mergeCell ref="K59:U60"/>
    <mergeCell ref="V59:AF60"/>
    <mergeCell ref="AG59:AQ60"/>
    <mergeCell ref="AR59:BB60"/>
    <mergeCell ref="AR61:BB62"/>
    <mergeCell ref="A63:J64"/>
    <mergeCell ref="K63:U64"/>
    <mergeCell ref="V63:AF64"/>
    <mergeCell ref="AG63:AQ64"/>
    <mergeCell ref="AR63:BB64"/>
    <mergeCell ref="A61:J62"/>
    <mergeCell ref="K61:U62"/>
    <mergeCell ref="V61:AF62"/>
    <mergeCell ref="AG61:AQ62"/>
    <mergeCell ref="AT71:BB73"/>
    <mergeCell ref="AB68:AJ70"/>
    <mergeCell ref="AK68:AS70"/>
    <mergeCell ref="AT68:BB70"/>
    <mergeCell ref="A71:G73"/>
    <mergeCell ref="H71:J73"/>
    <mergeCell ref="K71:Q73"/>
    <mergeCell ref="R71:X73"/>
    <mergeCell ref="Y71:AA73"/>
    <mergeCell ref="R68:X70"/>
    <mergeCell ref="Y68:AA70"/>
    <mergeCell ref="AB71:AJ73"/>
    <mergeCell ref="AK71:AS73"/>
    <mergeCell ref="A68:G70"/>
    <mergeCell ref="H68:J70"/>
    <mergeCell ref="K68:Q70"/>
    <mergeCell ref="A65:J66"/>
    <mergeCell ref="K65:U66"/>
    <mergeCell ref="V65:AF66"/>
    <mergeCell ref="AG65:AQ66"/>
  </mergeCells>
  <phoneticPr fontId="1"/>
  <dataValidations count="1">
    <dataValidation imeMode="off" allowBlank="1" showInputMessage="1" showErrorMessage="1" sqref="A13:BB14 A20:BB21"/>
  </dataValidations>
  <printOptions horizontalCentered="1" verticalCentered="1"/>
  <pageMargins left="0.31496062992125984" right="0.31496062992125984" top="0.27559055118110237" bottom="0.27559055118110237" header="0.70866141732283472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16"/>
  <sheetViews>
    <sheetView zoomScaleNormal="100" workbookViewId="0">
      <selection activeCell="AI53" sqref="AI53"/>
    </sheetView>
  </sheetViews>
  <sheetFormatPr defaultRowHeight="14.25" x14ac:dyDescent="0.15"/>
  <cols>
    <col min="1" max="94" width="1.875" style="1" customWidth="1"/>
    <col min="95" max="16384" width="9" style="1"/>
  </cols>
  <sheetData>
    <row r="1" spans="1:62" ht="9" customHeight="1" x14ac:dyDescent="0.15">
      <c r="A1" s="99" t="s">
        <v>39</v>
      </c>
      <c r="B1" s="99"/>
      <c r="C1" s="99"/>
      <c r="D1" s="99"/>
      <c r="E1" s="99"/>
      <c r="F1" s="99"/>
      <c r="G1" s="99"/>
      <c r="H1" s="99"/>
      <c r="I1" s="99" t="s">
        <v>41</v>
      </c>
      <c r="J1" s="99"/>
      <c r="K1" s="99"/>
      <c r="L1" s="99"/>
      <c r="M1" s="99"/>
      <c r="N1" s="99"/>
      <c r="O1" s="99"/>
      <c r="P1" s="99" t="s">
        <v>42</v>
      </c>
      <c r="Q1" s="99"/>
      <c r="R1" s="99"/>
      <c r="S1" s="99"/>
      <c r="T1" s="99"/>
      <c r="U1" s="99"/>
      <c r="V1" s="99"/>
      <c r="W1" s="99"/>
      <c r="X1" s="99"/>
      <c r="Y1" s="99"/>
      <c r="Z1" s="99" t="s">
        <v>43</v>
      </c>
      <c r="AA1" s="99"/>
      <c r="AB1" s="99"/>
      <c r="AC1" s="99"/>
      <c r="AD1" s="99"/>
      <c r="AE1" s="99"/>
    </row>
    <row r="2" spans="1:62" ht="9" customHeight="1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</row>
    <row r="3" spans="1:62" ht="9" customHeight="1" x14ac:dyDescent="0.15">
      <c r="A3" s="99"/>
      <c r="B3" s="99"/>
      <c r="C3" s="99"/>
      <c r="D3" s="99"/>
      <c r="E3" s="99"/>
      <c r="F3" s="99"/>
      <c r="G3" s="99"/>
      <c r="H3" s="99"/>
      <c r="I3" s="100">
        <f>MIN(介護費負担１分相当額,介護費負担_軽減額_合計)</f>
        <v>0</v>
      </c>
      <c r="J3" s="100"/>
      <c r="K3" s="100"/>
      <c r="L3" s="100"/>
      <c r="M3" s="100"/>
      <c r="N3" s="100"/>
      <c r="O3" s="100"/>
      <c r="P3" s="100">
        <f>SUM(P7:Y12)</f>
        <v>0</v>
      </c>
      <c r="Q3" s="100"/>
      <c r="R3" s="100"/>
      <c r="S3" s="100"/>
      <c r="T3" s="100"/>
      <c r="U3" s="100"/>
      <c r="V3" s="100"/>
      <c r="W3" s="100"/>
      <c r="X3" s="100"/>
      <c r="Y3" s="100"/>
      <c r="Z3" s="100">
        <f>I3-P3</f>
        <v>0</v>
      </c>
      <c r="AA3" s="100"/>
      <c r="AB3" s="100"/>
      <c r="AC3" s="100"/>
      <c r="AD3" s="100"/>
      <c r="AE3" s="100"/>
    </row>
    <row r="4" spans="1:62" ht="9" customHeight="1" x14ac:dyDescent="0.15">
      <c r="A4" s="103"/>
      <c r="B4" s="103"/>
      <c r="C4" s="103"/>
      <c r="D4" s="103"/>
      <c r="E4" s="103"/>
      <c r="F4" s="103"/>
      <c r="G4" s="103"/>
      <c r="H4" s="103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1:62" ht="9" customHeight="1" x14ac:dyDescent="0.15">
      <c r="A5" s="99" t="s">
        <v>50</v>
      </c>
      <c r="B5" s="99"/>
      <c r="C5" s="99"/>
      <c r="D5" s="99"/>
      <c r="E5" s="99"/>
      <c r="F5" s="99"/>
      <c r="G5" s="99"/>
      <c r="H5" s="99"/>
      <c r="I5" s="99" t="s">
        <v>44</v>
      </c>
      <c r="J5" s="99"/>
      <c r="K5" s="99"/>
      <c r="L5" s="99"/>
      <c r="M5" s="99"/>
      <c r="N5" s="99"/>
      <c r="O5" s="99"/>
      <c r="P5" s="99" t="s">
        <v>45</v>
      </c>
      <c r="Q5" s="99"/>
      <c r="R5" s="99"/>
      <c r="S5" s="99"/>
      <c r="T5" s="99"/>
      <c r="U5" s="99"/>
      <c r="V5" s="99"/>
      <c r="W5" s="99"/>
      <c r="X5" s="99"/>
      <c r="Y5" s="99"/>
      <c r="Z5" s="99" t="s">
        <v>46</v>
      </c>
      <c r="AA5" s="99"/>
      <c r="AB5" s="99"/>
      <c r="AC5" s="99"/>
      <c r="AD5" s="99"/>
      <c r="AE5" s="99"/>
      <c r="AF5" s="99"/>
      <c r="AG5" s="99"/>
      <c r="AH5" s="99"/>
      <c r="AI5" s="99" t="s">
        <v>47</v>
      </c>
      <c r="AJ5" s="99"/>
      <c r="AK5" s="99"/>
      <c r="AL5" s="99"/>
      <c r="AM5" s="99"/>
      <c r="AN5" s="99"/>
      <c r="AO5" s="99"/>
      <c r="AP5" s="99"/>
      <c r="AQ5" s="99"/>
      <c r="AR5" s="99"/>
      <c r="AS5" s="99" t="s">
        <v>48</v>
      </c>
      <c r="AT5" s="99"/>
      <c r="AU5" s="99"/>
      <c r="AV5" s="99"/>
      <c r="AW5" s="99"/>
      <c r="AX5" s="99"/>
      <c r="AY5" s="99"/>
      <c r="AZ5" s="99"/>
      <c r="BA5" s="99"/>
      <c r="BB5" s="99" t="s">
        <v>49</v>
      </c>
      <c r="BC5" s="99"/>
      <c r="BD5" s="99"/>
      <c r="BE5" s="99"/>
      <c r="BF5" s="99"/>
      <c r="BG5" s="99"/>
      <c r="BH5" s="99"/>
      <c r="BI5" s="99"/>
      <c r="BJ5" s="99"/>
    </row>
    <row r="6" spans="1:62" ht="9" customHeight="1" x14ac:dyDescent="0.1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</row>
    <row r="7" spans="1:62" ht="9" customHeight="1" x14ac:dyDescent="0.15">
      <c r="A7" s="99" t="s">
        <v>40</v>
      </c>
      <c r="B7" s="99"/>
      <c r="C7" s="99"/>
      <c r="D7" s="99"/>
      <c r="E7" s="99"/>
      <c r="F7" s="99"/>
      <c r="G7" s="99"/>
      <c r="H7" s="99"/>
      <c r="I7" s="101">
        <f>IFERROR($I$3*補助金実績報告額算出表!K26/介護費負担_軽減額_合計,0)</f>
        <v>0</v>
      </c>
      <c r="J7" s="101"/>
      <c r="K7" s="101"/>
      <c r="L7" s="101"/>
      <c r="M7" s="101"/>
      <c r="N7" s="101"/>
      <c r="O7" s="101"/>
      <c r="P7" s="100">
        <f>ROUNDDOWN(IFERROR($I$3*補助金実績報告額算出表!K26/介護費負担_軽減額_合計,0),0)</f>
        <v>0</v>
      </c>
      <c r="Q7" s="100"/>
      <c r="R7" s="100"/>
      <c r="S7" s="100"/>
      <c r="T7" s="100"/>
      <c r="U7" s="100"/>
      <c r="V7" s="100"/>
      <c r="W7" s="100"/>
      <c r="X7" s="100"/>
      <c r="Y7" s="100"/>
      <c r="Z7" s="101">
        <f>I7-P7</f>
        <v>0</v>
      </c>
      <c r="AA7" s="101"/>
      <c r="AB7" s="101"/>
      <c r="AC7" s="101"/>
      <c r="AD7" s="101"/>
      <c r="AE7" s="101"/>
      <c r="AF7" s="101"/>
      <c r="AG7" s="101"/>
      <c r="AH7" s="101"/>
      <c r="AI7" s="99">
        <f>_xlfn.RANK.EQ(Z7,Z7:AH12)</f>
        <v>1</v>
      </c>
      <c r="AJ7" s="99"/>
      <c r="AK7" s="99"/>
      <c r="AL7" s="99"/>
      <c r="AM7" s="99"/>
      <c r="AN7" s="99"/>
      <c r="AO7" s="99"/>
      <c r="AP7" s="99"/>
      <c r="AQ7" s="99"/>
      <c r="AR7" s="99"/>
      <c r="AS7" s="100">
        <f>IF(AI7&lt;=Z3,1,0)</f>
        <v>0</v>
      </c>
      <c r="AT7" s="100"/>
      <c r="AU7" s="100"/>
      <c r="AV7" s="100"/>
      <c r="AW7" s="100"/>
      <c r="AX7" s="100"/>
      <c r="AY7" s="100"/>
      <c r="AZ7" s="100"/>
      <c r="BA7" s="100"/>
      <c r="BB7" s="100">
        <f>P7+AS7</f>
        <v>0</v>
      </c>
      <c r="BC7" s="100"/>
      <c r="BD7" s="100"/>
      <c r="BE7" s="100"/>
      <c r="BF7" s="100"/>
      <c r="BG7" s="100"/>
      <c r="BH7" s="100"/>
      <c r="BI7" s="100"/>
      <c r="BJ7" s="100"/>
    </row>
    <row r="8" spans="1:62" ht="9" customHeight="1" x14ac:dyDescent="0.15">
      <c r="A8" s="99"/>
      <c r="B8" s="99"/>
      <c r="C8" s="99"/>
      <c r="D8" s="99"/>
      <c r="E8" s="99"/>
      <c r="F8" s="99"/>
      <c r="G8" s="99"/>
      <c r="H8" s="99"/>
      <c r="I8" s="101"/>
      <c r="J8" s="101"/>
      <c r="K8" s="101"/>
      <c r="L8" s="101"/>
      <c r="M8" s="101"/>
      <c r="N8" s="101"/>
      <c r="O8" s="101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1"/>
      <c r="AA8" s="101"/>
      <c r="AB8" s="101"/>
      <c r="AC8" s="101"/>
      <c r="AD8" s="101"/>
      <c r="AE8" s="101"/>
      <c r="AF8" s="101"/>
      <c r="AG8" s="101"/>
      <c r="AH8" s="101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</row>
    <row r="9" spans="1:62" ht="9" customHeight="1" x14ac:dyDescent="0.15">
      <c r="A9" s="99">
        <f>軽減調書総括表!E21</f>
        <v>0</v>
      </c>
      <c r="B9" s="99"/>
      <c r="C9" s="99"/>
      <c r="D9" s="99"/>
      <c r="E9" s="99"/>
      <c r="F9" s="99"/>
      <c r="G9" s="99"/>
      <c r="H9" s="99"/>
      <c r="I9" s="101">
        <f>IFERROR($I$3*補助金実績報告額算出表!K28/介護費負担_軽減額_合計,0)</f>
        <v>0</v>
      </c>
      <c r="J9" s="101"/>
      <c r="K9" s="101"/>
      <c r="L9" s="101"/>
      <c r="M9" s="101"/>
      <c r="N9" s="101"/>
      <c r="O9" s="101"/>
      <c r="P9" s="100">
        <f>ROUNDDOWN(IFERROR($I$3*補助金実績報告額算出表!K28/介護費負担_軽減額_合計,0),0)</f>
        <v>0</v>
      </c>
      <c r="Q9" s="100"/>
      <c r="R9" s="100"/>
      <c r="S9" s="100"/>
      <c r="T9" s="100"/>
      <c r="U9" s="100"/>
      <c r="V9" s="100"/>
      <c r="W9" s="100"/>
      <c r="X9" s="100"/>
      <c r="Y9" s="100"/>
      <c r="Z9" s="101">
        <f>I9-P9</f>
        <v>0</v>
      </c>
      <c r="AA9" s="101"/>
      <c r="AB9" s="101"/>
      <c r="AC9" s="101"/>
      <c r="AD9" s="101"/>
      <c r="AE9" s="101"/>
      <c r="AF9" s="101"/>
      <c r="AG9" s="101"/>
      <c r="AH9" s="101"/>
      <c r="AI9" s="99" t="str">
        <f>IF(A9=0,"",_xlfn.RANK.EQ(Z9,Z7:AH12))</f>
        <v/>
      </c>
      <c r="AJ9" s="99"/>
      <c r="AK9" s="99"/>
      <c r="AL9" s="99"/>
      <c r="AM9" s="99"/>
      <c r="AN9" s="99"/>
      <c r="AO9" s="99"/>
      <c r="AP9" s="99"/>
      <c r="AQ9" s="99"/>
      <c r="AR9" s="99"/>
      <c r="AS9" s="100">
        <f>IF(AI9&lt;=Z3,1,0)</f>
        <v>0</v>
      </c>
      <c r="AT9" s="100"/>
      <c r="AU9" s="100"/>
      <c r="AV9" s="100"/>
      <c r="AW9" s="100"/>
      <c r="AX9" s="100"/>
      <c r="AY9" s="100"/>
      <c r="AZ9" s="100"/>
      <c r="BA9" s="100"/>
      <c r="BB9" s="100">
        <f>IF(A9=0,0,P9+AS9)</f>
        <v>0</v>
      </c>
      <c r="BC9" s="100"/>
      <c r="BD9" s="100"/>
      <c r="BE9" s="100"/>
      <c r="BF9" s="100"/>
      <c r="BG9" s="100"/>
      <c r="BH9" s="100"/>
      <c r="BI9" s="100"/>
      <c r="BJ9" s="100"/>
    </row>
    <row r="10" spans="1:62" ht="9" customHeight="1" x14ac:dyDescent="0.15">
      <c r="A10" s="99"/>
      <c r="B10" s="99"/>
      <c r="C10" s="99"/>
      <c r="D10" s="99"/>
      <c r="E10" s="99"/>
      <c r="F10" s="99"/>
      <c r="G10" s="99"/>
      <c r="H10" s="99"/>
      <c r="I10" s="101"/>
      <c r="J10" s="101"/>
      <c r="K10" s="101"/>
      <c r="L10" s="101"/>
      <c r="M10" s="101"/>
      <c r="N10" s="101"/>
      <c r="O10" s="101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1"/>
      <c r="AA10" s="101"/>
      <c r="AB10" s="101"/>
      <c r="AC10" s="101"/>
      <c r="AD10" s="101"/>
      <c r="AE10" s="101"/>
      <c r="AF10" s="101"/>
      <c r="AG10" s="101"/>
      <c r="AH10" s="101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</row>
    <row r="11" spans="1:62" ht="9" customHeight="1" x14ac:dyDescent="0.15">
      <c r="A11" s="99">
        <f>軽減調書総括表!E24</f>
        <v>0</v>
      </c>
      <c r="B11" s="99"/>
      <c r="C11" s="99"/>
      <c r="D11" s="99"/>
      <c r="E11" s="99"/>
      <c r="F11" s="99"/>
      <c r="G11" s="99"/>
      <c r="H11" s="99"/>
      <c r="I11" s="101">
        <f>IFERROR($I$3*補助金実績報告額算出表!K30/介護費負担_軽減額_合計,0)</f>
        <v>0</v>
      </c>
      <c r="J11" s="101"/>
      <c r="K11" s="101"/>
      <c r="L11" s="101"/>
      <c r="M11" s="101"/>
      <c r="N11" s="101"/>
      <c r="O11" s="101"/>
      <c r="P11" s="100">
        <f>ROUNDDOWN(IFERROR($I$3*補助金実績報告額算出表!K30/介護費負担_軽減額_合計,0),0)</f>
        <v>0</v>
      </c>
      <c r="Q11" s="100"/>
      <c r="R11" s="100"/>
      <c r="S11" s="100"/>
      <c r="T11" s="100"/>
      <c r="U11" s="100"/>
      <c r="V11" s="100"/>
      <c r="W11" s="100"/>
      <c r="X11" s="100"/>
      <c r="Y11" s="100"/>
      <c r="Z11" s="101">
        <f>I11-P11</f>
        <v>0</v>
      </c>
      <c r="AA11" s="101"/>
      <c r="AB11" s="101"/>
      <c r="AC11" s="101"/>
      <c r="AD11" s="101"/>
      <c r="AE11" s="101"/>
      <c r="AF11" s="101"/>
      <c r="AG11" s="101"/>
      <c r="AH11" s="101"/>
      <c r="AI11" s="99" t="str">
        <f>IF(A11=0,"",_xlfn.RANK.EQ(Z11,Z7:AH12))</f>
        <v/>
      </c>
      <c r="AJ11" s="99"/>
      <c r="AK11" s="99"/>
      <c r="AL11" s="99"/>
      <c r="AM11" s="99"/>
      <c r="AN11" s="99"/>
      <c r="AO11" s="99"/>
      <c r="AP11" s="99"/>
      <c r="AQ11" s="99"/>
      <c r="AR11" s="99"/>
      <c r="AS11" s="100">
        <f>IF(AI11&lt;=Z3,1,0)</f>
        <v>0</v>
      </c>
      <c r="AT11" s="100"/>
      <c r="AU11" s="100"/>
      <c r="AV11" s="100"/>
      <c r="AW11" s="100"/>
      <c r="AX11" s="100"/>
      <c r="AY11" s="100"/>
      <c r="AZ11" s="100"/>
      <c r="BA11" s="100"/>
      <c r="BB11" s="100">
        <f>IF(A11=0,0,P11+AS11)</f>
        <v>0</v>
      </c>
      <c r="BC11" s="100"/>
      <c r="BD11" s="100"/>
      <c r="BE11" s="100"/>
      <c r="BF11" s="100"/>
      <c r="BG11" s="100"/>
      <c r="BH11" s="100"/>
      <c r="BI11" s="100"/>
      <c r="BJ11" s="100"/>
    </row>
    <row r="12" spans="1:62" ht="9" customHeight="1" x14ac:dyDescent="0.15">
      <c r="A12" s="99"/>
      <c r="B12" s="99"/>
      <c r="C12" s="99"/>
      <c r="D12" s="99"/>
      <c r="E12" s="99"/>
      <c r="F12" s="99"/>
      <c r="G12" s="99"/>
      <c r="H12" s="99"/>
      <c r="I12" s="101"/>
      <c r="J12" s="101"/>
      <c r="K12" s="101"/>
      <c r="L12" s="101"/>
      <c r="M12" s="101"/>
      <c r="N12" s="101"/>
      <c r="O12" s="101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1"/>
      <c r="AA12" s="101"/>
      <c r="AB12" s="101"/>
      <c r="AC12" s="101"/>
      <c r="AD12" s="101"/>
      <c r="AE12" s="101"/>
      <c r="AF12" s="101"/>
      <c r="AG12" s="101"/>
      <c r="AH12" s="101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</row>
    <row r="13" spans="1:62" ht="9" customHeight="1" x14ac:dyDescent="0.15"/>
    <row r="14" spans="1:62" ht="9" customHeight="1" x14ac:dyDescent="0.15">
      <c r="A14" s="99" t="s">
        <v>39</v>
      </c>
      <c r="B14" s="99"/>
      <c r="C14" s="99"/>
      <c r="D14" s="99"/>
      <c r="E14" s="99"/>
      <c r="F14" s="99"/>
      <c r="G14" s="99"/>
      <c r="H14" s="99"/>
      <c r="I14" s="102" t="s">
        <v>53</v>
      </c>
      <c r="J14" s="102"/>
      <c r="K14" s="102"/>
      <c r="L14" s="102"/>
      <c r="M14" s="102"/>
      <c r="N14" s="102"/>
      <c r="O14" s="102"/>
      <c r="P14" s="102" t="s">
        <v>52</v>
      </c>
      <c r="Q14" s="102"/>
      <c r="R14" s="102"/>
      <c r="S14" s="102"/>
      <c r="T14" s="102"/>
      <c r="U14" s="102"/>
      <c r="V14" s="102"/>
      <c r="W14" s="102"/>
      <c r="X14" s="102"/>
      <c r="Y14" s="102"/>
      <c r="Z14" s="99" t="s">
        <v>43</v>
      </c>
      <c r="AA14" s="99"/>
      <c r="AB14" s="99"/>
      <c r="AC14" s="99"/>
      <c r="AD14" s="99"/>
      <c r="AE14" s="99"/>
    </row>
    <row r="15" spans="1:62" ht="9" customHeight="1" x14ac:dyDescent="0.15">
      <c r="A15" s="99"/>
      <c r="B15" s="99"/>
      <c r="C15" s="99"/>
      <c r="D15" s="99"/>
      <c r="E15" s="99"/>
      <c r="F15" s="99"/>
      <c r="G15" s="99"/>
      <c r="H15" s="99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99"/>
      <c r="AA15" s="99"/>
      <c r="AB15" s="99"/>
      <c r="AC15" s="99"/>
      <c r="AD15" s="99"/>
      <c r="AE15" s="99"/>
    </row>
    <row r="16" spans="1:62" ht="9" customHeight="1" x14ac:dyDescent="0.15">
      <c r="A16" s="99"/>
      <c r="B16" s="99"/>
      <c r="C16" s="99"/>
      <c r="D16" s="99"/>
      <c r="E16" s="99"/>
      <c r="F16" s="99"/>
      <c r="G16" s="99"/>
      <c r="H16" s="99"/>
      <c r="I16" s="100">
        <f>IF(補助金実績報告額算出表!K32&lt;=補助金実績報告額算出表!G20,0,IF(補助金実績報告額算出表!K32&lt;=補助金実績報告額算出表!M20,補助金実績報告額算出表!K32-補助金実績報告額算出表!G20,補助金実績報告額算出表!M20-補助金実績報告額算出表!G20))</f>
        <v>0</v>
      </c>
      <c r="J16" s="100"/>
      <c r="K16" s="100"/>
      <c r="L16" s="100"/>
      <c r="M16" s="100"/>
      <c r="N16" s="100"/>
      <c r="O16" s="100"/>
      <c r="P16" s="100">
        <f>SUM(P20:Y25)</f>
        <v>0</v>
      </c>
      <c r="Q16" s="100"/>
      <c r="R16" s="100"/>
      <c r="S16" s="100"/>
      <c r="T16" s="100"/>
      <c r="U16" s="100"/>
      <c r="V16" s="100"/>
      <c r="W16" s="100"/>
      <c r="X16" s="100"/>
      <c r="Y16" s="100"/>
      <c r="Z16" s="100">
        <f>I16-P16</f>
        <v>0</v>
      </c>
      <c r="AA16" s="100"/>
      <c r="AB16" s="100"/>
      <c r="AC16" s="100"/>
      <c r="AD16" s="100"/>
      <c r="AE16" s="100"/>
    </row>
    <row r="17" spans="1:62" ht="9" customHeight="1" x14ac:dyDescent="0.15">
      <c r="A17" s="103"/>
      <c r="B17" s="103"/>
      <c r="C17" s="103"/>
      <c r="D17" s="103"/>
      <c r="E17" s="103"/>
      <c r="F17" s="103"/>
      <c r="G17" s="103"/>
      <c r="H17" s="103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</row>
    <row r="18" spans="1:62" ht="9" customHeight="1" x14ac:dyDescent="0.15">
      <c r="A18" s="99" t="s">
        <v>50</v>
      </c>
      <c r="B18" s="99"/>
      <c r="C18" s="99"/>
      <c r="D18" s="99"/>
      <c r="E18" s="99"/>
      <c r="F18" s="99"/>
      <c r="G18" s="99"/>
      <c r="H18" s="99"/>
      <c r="I18" s="102" t="s">
        <v>54</v>
      </c>
      <c r="J18" s="102"/>
      <c r="K18" s="102"/>
      <c r="L18" s="102"/>
      <c r="M18" s="102"/>
      <c r="N18" s="102"/>
      <c r="O18" s="102"/>
      <c r="P18" s="99" t="s">
        <v>45</v>
      </c>
      <c r="Q18" s="99"/>
      <c r="R18" s="99"/>
      <c r="S18" s="99"/>
      <c r="T18" s="99"/>
      <c r="U18" s="99"/>
      <c r="V18" s="99"/>
      <c r="W18" s="99"/>
      <c r="X18" s="99"/>
      <c r="Y18" s="99"/>
      <c r="Z18" s="99" t="s">
        <v>46</v>
      </c>
      <c r="AA18" s="99"/>
      <c r="AB18" s="99"/>
      <c r="AC18" s="99"/>
      <c r="AD18" s="99"/>
      <c r="AE18" s="99"/>
      <c r="AF18" s="99"/>
      <c r="AG18" s="99"/>
      <c r="AH18" s="99"/>
      <c r="AI18" s="99" t="s">
        <v>47</v>
      </c>
      <c r="AJ18" s="99"/>
      <c r="AK18" s="99"/>
      <c r="AL18" s="99"/>
      <c r="AM18" s="99"/>
      <c r="AN18" s="99"/>
      <c r="AO18" s="99"/>
      <c r="AP18" s="99"/>
      <c r="AQ18" s="99"/>
      <c r="AR18" s="99"/>
      <c r="AS18" s="99" t="s">
        <v>48</v>
      </c>
      <c r="AT18" s="99"/>
      <c r="AU18" s="99"/>
      <c r="AV18" s="99"/>
      <c r="AW18" s="99"/>
      <c r="AX18" s="99"/>
      <c r="AY18" s="99"/>
      <c r="AZ18" s="99"/>
      <c r="BA18" s="99"/>
      <c r="BB18" s="99" t="s">
        <v>49</v>
      </c>
      <c r="BC18" s="99"/>
      <c r="BD18" s="99"/>
      <c r="BE18" s="99"/>
      <c r="BF18" s="99"/>
      <c r="BG18" s="99"/>
      <c r="BH18" s="99"/>
      <c r="BI18" s="99"/>
      <c r="BJ18" s="99"/>
    </row>
    <row r="19" spans="1:62" ht="9" customHeight="1" x14ac:dyDescent="0.15">
      <c r="A19" s="99"/>
      <c r="B19" s="99"/>
      <c r="C19" s="99"/>
      <c r="D19" s="99"/>
      <c r="E19" s="99"/>
      <c r="F19" s="99"/>
      <c r="G19" s="99"/>
      <c r="H19" s="99"/>
      <c r="I19" s="102"/>
      <c r="J19" s="102"/>
      <c r="K19" s="102"/>
      <c r="L19" s="102"/>
      <c r="M19" s="102"/>
      <c r="N19" s="102"/>
      <c r="O19" s="102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</row>
    <row r="20" spans="1:62" ht="9" customHeight="1" x14ac:dyDescent="0.15">
      <c r="A20" s="99" t="s">
        <v>40</v>
      </c>
      <c r="B20" s="99"/>
      <c r="C20" s="99"/>
      <c r="D20" s="99"/>
      <c r="E20" s="99"/>
      <c r="F20" s="99"/>
      <c r="G20" s="99"/>
      <c r="H20" s="99"/>
      <c r="I20" s="101">
        <f>IFERROR(I16*補助金実績報告額算出表!K26/補助金実績報告額算出表!K32,0)</f>
        <v>0</v>
      </c>
      <c r="J20" s="101"/>
      <c r="K20" s="101"/>
      <c r="L20" s="101"/>
      <c r="M20" s="101"/>
      <c r="N20" s="101"/>
      <c r="O20" s="101"/>
      <c r="P20" s="100">
        <f>ROUNDDOWN(IFERROR(I16*補助金実績報告額算出表!K26/補助金実績報告額算出表!K32,0),0)</f>
        <v>0</v>
      </c>
      <c r="Q20" s="100"/>
      <c r="R20" s="100"/>
      <c r="S20" s="100"/>
      <c r="T20" s="100"/>
      <c r="U20" s="100"/>
      <c r="V20" s="100"/>
      <c r="W20" s="100"/>
      <c r="X20" s="100"/>
      <c r="Y20" s="100"/>
      <c r="Z20" s="101">
        <f>I20-P20</f>
        <v>0</v>
      </c>
      <c r="AA20" s="101"/>
      <c r="AB20" s="101"/>
      <c r="AC20" s="101"/>
      <c r="AD20" s="101"/>
      <c r="AE20" s="101"/>
      <c r="AF20" s="101"/>
      <c r="AG20" s="101"/>
      <c r="AH20" s="101"/>
      <c r="AI20" s="99">
        <f>_xlfn.RANK.EQ(Z20,Z20:AH25)</f>
        <v>1</v>
      </c>
      <c r="AJ20" s="99"/>
      <c r="AK20" s="99"/>
      <c r="AL20" s="99"/>
      <c r="AM20" s="99"/>
      <c r="AN20" s="99"/>
      <c r="AO20" s="99"/>
      <c r="AP20" s="99"/>
      <c r="AQ20" s="99"/>
      <c r="AR20" s="99"/>
      <c r="AS20" s="100">
        <f>IF(AI20&lt;=Z16,1,0)</f>
        <v>0</v>
      </c>
      <c r="AT20" s="100"/>
      <c r="AU20" s="100"/>
      <c r="AV20" s="100"/>
      <c r="AW20" s="100"/>
      <c r="AX20" s="100"/>
      <c r="AY20" s="100"/>
      <c r="AZ20" s="100"/>
      <c r="BA20" s="100"/>
      <c r="BB20" s="100">
        <f>P20+AS20</f>
        <v>0</v>
      </c>
      <c r="BC20" s="100"/>
      <c r="BD20" s="100"/>
      <c r="BE20" s="100"/>
      <c r="BF20" s="100"/>
      <c r="BG20" s="100"/>
      <c r="BH20" s="100"/>
      <c r="BI20" s="100"/>
      <c r="BJ20" s="100"/>
    </row>
    <row r="21" spans="1:62" ht="9" customHeight="1" x14ac:dyDescent="0.15">
      <c r="A21" s="99"/>
      <c r="B21" s="99"/>
      <c r="C21" s="99"/>
      <c r="D21" s="99"/>
      <c r="E21" s="99"/>
      <c r="F21" s="99"/>
      <c r="G21" s="99"/>
      <c r="H21" s="99"/>
      <c r="I21" s="101"/>
      <c r="J21" s="101"/>
      <c r="K21" s="101"/>
      <c r="L21" s="101"/>
      <c r="M21" s="101"/>
      <c r="N21" s="101"/>
      <c r="O21" s="101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</row>
    <row r="22" spans="1:62" ht="9" customHeight="1" x14ac:dyDescent="0.15">
      <c r="A22" s="99">
        <f>A9</f>
        <v>0</v>
      </c>
      <c r="B22" s="99"/>
      <c r="C22" s="99"/>
      <c r="D22" s="99"/>
      <c r="E22" s="99"/>
      <c r="F22" s="99"/>
      <c r="G22" s="99"/>
      <c r="H22" s="99"/>
      <c r="I22" s="101">
        <f>IFERROR(I16*補助金実績報告額算出表!K28/補助金実績報告額算出表!K32,0)</f>
        <v>0</v>
      </c>
      <c r="J22" s="101"/>
      <c r="K22" s="101"/>
      <c r="L22" s="101"/>
      <c r="M22" s="101"/>
      <c r="N22" s="101"/>
      <c r="O22" s="101"/>
      <c r="P22" s="100">
        <f>ROUNDDOWN(IFERROR(I16*補助金実績報告額算出表!K28/補助金実績報告額算出表!K32,0),0)</f>
        <v>0</v>
      </c>
      <c r="Q22" s="100"/>
      <c r="R22" s="100"/>
      <c r="S22" s="100"/>
      <c r="T22" s="100"/>
      <c r="U22" s="100"/>
      <c r="V22" s="100"/>
      <c r="W22" s="100"/>
      <c r="X22" s="100"/>
      <c r="Y22" s="100"/>
      <c r="Z22" s="101">
        <f>I22-P22</f>
        <v>0</v>
      </c>
      <c r="AA22" s="101"/>
      <c r="AB22" s="101"/>
      <c r="AC22" s="101"/>
      <c r="AD22" s="101"/>
      <c r="AE22" s="101"/>
      <c r="AF22" s="101"/>
      <c r="AG22" s="101"/>
      <c r="AH22" s="101"/>
      <c r="AI22" s="99" t="str">
        <f>IF(A22=0,"",_xlfn.RANK.EQ(Z22,Z20:AH25))</f>
        <v/>
      </c>
      <c r="AJ22" s="99"/>
      <c r="AK22" s="99"/>
      <c r="AL22" s="99"/>
      <c r="AM22" s="99"/>
      <c r="AN22" s="99"/>
      <c r="AO22" s="99"/>
      <c r="AP22" s="99"/>
      <c r="AQ22" s="99"/>
      <c r="AR22" s="99"/>
      <c r="AS22" s="100">
        <f>IF(AI22&lt;=Z16,1,0)</f>
        <v>0</v>
      </c>
      <c r="AT22" s="100"/>
      <c r="AU22" s="100"/>
      <c r="AV22" s="100"/>
      <c r="AW22" s="100"/>
      <c r="AX22" s="100"/>
      <c r="AY22" s="100"/>
      <c r="AZ22" s="100"/>
      <c r="BA22" s="100"/>
      <c r="BB22" s="100">
        <f>IF(A22=0,0,P22+AS22)</f>
        <v>0</v>
      </c>
      <c r="BC22" s="100"/>
      <c r="BD22" s="100"/>
      <c r="BE22" s="100"/>
      <c r="BF22" s="100"/>
      <c r="BG22" s="100"/>
      <c r="BH22" s="100"/>
      <c r="BI22" s="100"/>
      <c r="BJ22" s="100"/>
    </row>
    <row r="23" spans="1:62" ht="9" customHeight="1" x14ac:dyDescent="0.15">
      <c r="A23" s="99"/>
      <c r="B23" s="99"/>
      <c r="C23" s="99"/>
      <c r="D23" s="99"/>
      <c r="E23" s="99"/>
      <c r="F23" s="99"/>
      <c r="G23" s="99"/>
      <c r="H23" s="99"/>
      <c r="I23" s="101"/>
      <c r="J23" s="101"/>
      <c r="K23" s="101"/>
      <c r="L23" s="101"/>
      <c r="M23" s="101"/>
      <c r="N23" s="101"/>
      <c r="O23" s="101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1"/>
      <c r="AA23" s="101"/>
      <c r="AB23" s="101"/>
      <c r="AC23" s="101"/>
      <c r="AD23" s="101"/>
      <c r="AE23" s="101"/>
      <c r="AF23" s="101"/>
      <c r="AG23" s="101"/>
      <c r="AH23" s="101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</row>
    <row r="24" spans="1:62" ht="9" customHeight="1" x14ac:dyDescent="0.15">
      <c r="A24" s="99">
        <f>A11</f>
        <v>0</v>
      </c>
      <c r="B24" s="99"/>
      <c r="C24" s="99"/>
      <c r="D24" s="99"/>
      <c r="E24" s="99"/>
      <c r="F24" s="99"/>
      <c r="G24" s="99"/>
      <c r="H24" s="99"/>
      <c r="I24" s="101">
        <f>IFERROR(I16*補助金実績報告額算出表!K30/補助金実績報告額算出表!K32,0)</f>
        <v>0</v>
      </c>
      <c r="J24" s="101"/>
      <c r="K24" s="101"/>
      <c r="L24" s="101"/>
      <c r="M24" s="101"/>
      <c r="N24" s="101"/>
      <c r="O24" s="101"/>
      <c r="P24" s="100">
        <f>ROUNDDOWN(IFERROR(I16*補助金実績報告額算出表!K30/補助金実績報告額算出表!K32,0),0)</f>
        <v>0</v>
      </c>
      <c r="Q24" s="100"/>
      <c r="R24" s="100"/>
      <c r="S24" s="100"/>
      <c r="T24" s="100"/>
      <c r="U24" s="100"/>
      <c r="V24" s="100"/>
      <c r="W24" s="100"/>
      <c r="X24" s="100"/>
      <c r="Y24" s="100"/>
      <c r="Z24" s="101">
        <f>I24-P24</f>
        <v>0</v>
      </c>
      <c r="AA24" s="101"/>
      <c r="AB24" s="101"/>
      <c r="AC24" s="101"/>
      <c r="AD24" s="101"/>
      <c r="AE24" s="101"/>
      <c r="AF24" s="101"/>
      <c r="AG24" s="101"/>
      <c r="AH24" s="101"/>
      <c r="AI24" s="99" t="str">
        <f>IF(A24=0,"",_xlfn.RANK.EQ(Z24,Z20:AH25))</f>
        <v/>
      </c>
      <c r="AJ24" s="99"/>
      <c r="AK24" s="99"/>
      <c r="AL24" s="99"/>
      <c r="AM24" s="99"/>
      <c r="AN24" s="99"/>
      <c r="AO24" s="99"/>
      <c r="AP24" s="99"/>
      <c r="AQ24" s="99"/>
      <c r="AR24" s="99"/>
      <c r="AS24" s="100">
        <f>IF(AI24&lt;=Z16,1,0)</f>
        <v>0</v>
      </c>
      <c r="AT24" s="100"/>
      <c r="AU24" s="100"/>
      <c r="AV24" s="100"/>
      <c r="AW24" s="100"/>
      <c r="AX24" s="100"/>
      <c r="AY24" s="100"/>
      <c r="AZ24" s="100"/>
      <c r="BA24" s="100"/>
      <c r="BB24" s="100">
        <f>IF(A24=0,0,P24+AS24)</f>
        <v>0</v>
      </c>
      <c r="BC24" s="100"/>
      <c r="BD24" s="100"/>
      <c r="BE24" s="100"/>
      <c r="BF24" s="100"/>
      <c r="BG24" s="100"/>
      <c r="BH24" s="100"/>
      <c r="BI24" s="100"/>
      <c r="BJ24" s="100"/>
    </row>
    <row r="25" spans="1:62" ht="9" customHeight="1" x14ac:dyDescent="0.15">
      <c r="A25" s="99"/>
      <c r="B25" s="99"/>
      <c r="C25" s="99"/>
      <c r="D25" s="99"/>
      <c r="E25" s="99"/>
      <c r="F25" s="99"/>
      <c r="G25" s="99"/>
      <c r="H25" s="99"/>
      <c r="I25" s="101"/>
      <c r="J25" s="101"/>
      <c r="K25" s="101"/>
      <c r="L25" s="101"/>
      <c r="M25" s="101"/>
      <c r="N25" s="101"/>
      <c r="O25" s="101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1"/>
      <c r="AA25" s="101"/>
      <c r="AB25" s="101"/>
      <c r="AC25" s="101"/>
      <c r="AD25" s="101"/>
      <c r="AE25" s="101"/>
      <c r="AF25" s="101"/>
      <c r="AG25" s="101"/>
      <c r="AH25" s="101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</row>
    <row r="26" spans="1:62" ht="9" customHeight="1" x14ac:dyDescent="0.15"/>
    <row r="27" spans="1:62" ht="9" customHeight="1" x14ac:dyDescent="0.15">
      <c r="A27" s="99" t="s">
        <v>51</v>
      </c>
      <c r="B27" s="99"/>
      <c r="C27" s="99"/>
      <c r="D27" s="99"/>
      <c r="E27" s="99"/>
      <c r="F27" s="99"/>
      <c r="G27" s="99"/>
      <c r="H27" s="99"/>
      <c r="I27" s="99" t="s">
        <v>41</v>
      </c>
      <c r="J27" s="99"/>
      <c r="K27" s="99"/>
      <c r="L27" s="99"/>
      <c r="M27" s="99"/>
      <c r="N27" s="99"/>
      <c r="O27" s="99"/>
      <c r="P27" s="99" t="s">
        <v>42</v>
      </c>
      <c r="Q27" s="99"/>
      <c r="R27" s="99"/>
      <c r="S27" s="99"/>
      <c r="T27" s="99"/>
      <c r="U27" s="99"/>
      <c r="V27" s="99"/>
      <c r="W27" s="99"/>
      <c r="X27" s="99"/>
      <c r="Y27" s="99"/>
      <c r="Z27" s="99" t="s">
        <v>43</v>
      </c>
      <c r="AA27" s="99"/>
      <c r="AB27" s="99"/>
      <c r="AC27" s="99"/>
      <c r="AD27" s="99"/>
      <c r="AE27" s="99"/>
    </row>
    <row r="28" spans="1:62" ht="9" customHeight="1" x14ac:dyDescent="0.1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</row>
    <row r="29" spans="1:62" ht="9" customHeight="1" x14ac:dyDescent="0.15">
      <c r="A29" s="99"/>
      <c r="B29" s="99"/>
      <c r="C29" s="99"/>
      <c r="D29" s="99"/>
      <c r="E29" s="99"/>
      <c r="F29" s="99"/>
      <c r="G29" s="99"/>
      <c r="H29" s="99"/>
      <c r="I29" s="100">
        <f>MIN(補助金実績報告額算出表!K43,補助金実績報告額算出表!Y20)</f>
        <v>0</v>
      </c>
      <c r="J29" s="100"/>
      <c r="K29" s="100"/>
      <c r="L29" s="100"/>
      <c r="M29" s="100"/>
      <c r="N29" s="100"/>
      <c r="O29" s="100"/>
      <c r="P29" s="100">
        <f>SUM(P33:Y38)</f>
        <v>0</v>
      </c>
      <c r="Q29" s="100"/>
      <c r="R29" s="100"/>
      <c r="S29" s="100"/>
      <c r="T29" s="100"/>
      <c r="U29" s="100"/>
      <c r="V29" s="100"/>
      <c r="W29" s="100"/>
      <c r="X29" s="100"/>
      <c r="Y29" s="100"/>
      <c r="Z29" s="100">
        <f>I29-P29</f>
        <v>0</v>
      </c>
      <c r="AA29" s="100"/>
      <c r="AB29" s="100"/>
      <c r="AC29" s="100"/>
      <c r="AD29" s="100"/>
      <c r="AE29" s="100"/>
    </row>
    <row r="30" spans="1:62" ht="9" customHeight="1" x14ac:dyDescent="0.15">
      <c r="A30" s="103"/>
      <c r="B30" s="103"/>
      <c r="C30" s="103"/>
      <c r="D30" s="103"/>
      <c r="E30" s="103"/>
      <c r="F30" s="103"/>
      <c r="G30" s="103"/>
      <c r="H30" s="103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</row>
    <row r="31" spans="1:62" ht="9" customHeight="1" x14ac:dyDescent="0.15">
      <c r="A31" s="99" t="s">
        <v>50</v>
      </c>
      <c r="B31" s="99"/>
      <c r="C31" s="99"/>
      <c r="D31" s="99"/>
      <c r="E31" s="99"/>
      <c r="F31" s="99"/>
      <c r="G31" s="99"/>
      <c r="H31" s="99"/>
      <c r="I31" s="99" t="s">
        <v>44</v>
      </c>
      <c r="J31" s="99"/>
      <c r="K31" s="99"/>
      <c r="L31" s="99"/>
      <c r="M31" s="99"/>
      <c r="N31" s="99"/>
      <c r="O31" s="99"/>
      <c r="P31" s="99" t="s">
        <v>45</v>
      </c>
      <c r="Q31" s="99"/>
      <c r="R31" s="99"/>
      <c r="S31" s="99"/>
      <c r="T31" s="99"/>
      <c r="U31" s="99"/>
      <c r="V31" s="99"/>
      <c r="W31" s="99"/>
      <c r="X31" s="99"/>
      <c r="Y31" s="99"/>
      <c r="Z31" s="99" t="s">
        <v>46</v>
      </c>
      <c r="AA31" s="99"/>
      <c r="AB31" s="99"/>
      <c r="AC31" s="99"/>
      <c r="AD31" s="99"/>
      <c r="AE31" s="99"/>
      <c r="AF31" s="99"/>
      <c r="AG31" s="99"/>
      <c r="AH31" s="99"/>
      <c r="AI31" s="99" t="s">
        <v>47</v>
      </c>
      <c r="AJ31" s="99"/>
      <c r="AK31" s="99"/>
      <c r="AL31" s="99"/>
      <c r="AM31" s="99"/>
      <c r="AN31" s="99"/>
      <c r="AO31" s="99"/>
      <c r="AP31" s="99"/>
      <c r="AQ31" s="99"/>
      <c r="AR31" s="99"/>
      <c r="AS31" s="99" t="s">
        <v>48</v>
      </c>
      <c r="AT31" s="99"/>
      <c r="AU31" s="99"/>
      <c r="AV31" s="99"/>
      <c r="AW31" s="99"/>
      <c r="AX31" s="99"/>
      <c r="AY31" s="99"/>
      <c r="AZ31" s="99"/>
      <c r="BA31" s="99"/>
      <c r="BB31" s="99" t="s">
        <v>49</v>
      </c>
      <c r="BC31" s="99"/>
      <c r="BD31" s="99"/>
      <c r="BE31" s="99"/>
      <c r="BF31" s="99"/>
      <c r="BG31" s="99"/>
      <c r="BH31" s="99"/>
      <c r="BI31" s="99"/>
      <c r="BJ31" s="99"/>
    </row>
    <row r="32" spans="1:62" ht="9" customHeight="1" x14ac:dyDescent="0.1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</row>
    <row r="33" spans="1:62" ht="9" customHeight="1" x14ac:dyDescent="0.15">
      <c r="A33" s="99" t="s">
        <v>40</v>
      </c>
      <c r="B33" s="99"/>
      <c r="C33" s="99"/>
      <c r="D33" s="99"/>
      <c r="E33" s="99"/>
      <c r="F33" s="99"/>
      <c r="G33" s="99"/>
      <c r="H33" s="99"/>
      <c r="I33" s="101">
        <f>IFERROR(I29*補助金実績報告額算出表!K37/補助金実績報告額算出表!K43,0)</f>
        <v>0</v>
      </c>
      <c r="J33" s="101"/>
      <c r="K33" s="101"/>
      <c r="L33" s="101"/>
      <c r="M33" s="101"/>
      <c r="N33" s="101"/>
      <c r="O33" s="101"/>
      <c r="P33" s="100">
        <f>ROUNDDOWN(IFERROR(I29*補助金実績報告額算出表!K37/補助金実績報告額算出表!K43,0),0)</f>
        <v>0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1">
        <f>I33-P33</f>
        <v>0</v>
      </c>
      <c r="AA33" s="101"/>
      <c r="AB33" s="101"/>
      <c r="AC33" s="101"/>
      <c r="AD33" s="101"/>
      <c r="AE33" s="101"/>
      <c r="AF33" s="101"/>
      <c r="AG33" s="101"/>
      <c r="AH33" s="101"/>
      <c r="AI33" s="99">
        <f>_xlfn.RANK.EQ(Z33,Z33:AH38)</f>
        <v>1</v>
      </c>
      <c r="AJ33" s="99"/>
      <c r="AK33" s="99"/>
      <c r="AL33" s="99"/>
      <c r="AM33" s="99"/>
      <c r="AN33" s="99"/>
      <c r="AO33" s="99"/>
      <c r="AP33" s="99"/>
      <c r="AQ33" s="99"/>
      <c r="AR33" s="99"/>
      <c r="AS33" s="100">
        <f>IF(AI33&lt;=Z29,1,0)</f>
        <v>0</v>
      </c>
      <c r="AT33" s="100"/>
      <c r="AU33" s="100"/>
      <c r="AV33" s="100"/>
      <c r="AW33" s="100"/>
      <c r="AX33" s="100"/>
      <c r="AY33" s="100"/>
      <c r="AZ33" s="100"/>
      <c r="BA33" s="100"/>
      <c r="BB33" s="100">
        <f>P33+AS33</f>
        <v>0</v>
      </c>
      <c r="BC33" s="100"/>
      <c r="BD33" s="100"/>
      <c r="BE33" s="100"/>
      <c r="BF33" s="100"/>
      <c r="BG33" s="100"/>
      <c r="BH33" s="100"/>
      <c r="BI33" s="100"/>
      <c r="BJ33" s="100"/>
    </row>
    <row r="34" spans="1:62" ht="9" customHeight="1" x14ac:dyDescent="0.15">
      <c r="A34" s="99"/>
      <c r="B34" s="99"/>
      <c r="C34" s="99"/>
      <c r="D34" s="99"/>
      <c r="E34" s="99"/>
      <c r="F34" s="99"/>
      <c r="G34" s="99"/>
      <c r="H34" s="99"/>
      <c r="I34" s="101"/>
      <c r="J34" s="101"/>
      <c r="K34" s="101"/>
      <c r="L34" s="101"/>
      <c r="M34" s="101"/>
      <c r="N34" s="101"/>
      <c r="O34" s="101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1"/>
      <c r="AA34" s="101"/>
      <c r="AB34" s="101"/>
      <c r="AC34" s="101"/>
      <c r="AD34" s="101"/>
      <c r="AE34" s="101"/>
      <c r="AF34" s="101"/>
      <c r="AG34" s="101"/>
      <c r="AH34" s="101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</row>
    <row r="35" spans="1:62" ht="9" customHeight="1" x14ac:dyDescent="0.15">
      <c r="A35" s="99">
        <f>A9</f>
        <v>0</v>
      </c>
      <c r="B35" s="99"/>
      <c r="C35" s="99"/>
      <c r="D35" s="99"/>
      <c r="E35" s="99"/>
      <c r="F35" s="99"/>
      <c r="G35" s="99"/>
      <c r="H35" s="99"/>
      <c r="I35" s="101">
        <f>IFERROR(I29*補助金実績報告額算出表!K39/補助金実績報告額算出表!K43,0)</f>
        <v>0</v>
      </c>
      <c r="J35" s="101"/>
      <c r="K35" s="101"/>
      <c r="L35" s="101"/>
      <c r="M35" s="101"/>
      <c r="N35" s="101"/>
      <c r="O35" s="101"/>
      <c r="P35" s="100">
        <f>ROUNDDOWN(IFERROR(I29*補助金実績報告額算出表!K39/補助金実績報告額算出表!K43,0),0)</f>
        <v>0</v>
      </c>
      <c r="Q35" s="100"/>
      <c r="R35" s="100"/>
      <c r="S35" s="100"/>
      <c r="T35" s="100"/>
      <c r="U35" s="100"/>
      <c r="V35" s="100"/>
      <c r="W35" s="100"/>
      <c r="X35" s="100"/>
      <c r="Y35" s="100"/>
      <c r="Z35" s="101">
        <f>I35-P35</f>
        <v>0</v>
      </c>
      <c r="AA35" s="101"/>
      <c r="AB35" s="101"/>
      <c r="AC35" s="101"/>
      <c r="AD35" s="101"/>
      <c r="AE35" s="101"/>
      <c r="AF35" s="101"/>
      <c r="AG35" s="101"/>
      <c r="AH35" s="101"/>
      <c r="AI35" s="99" t="str">
        <f>IF(A35=0,"",_xlfn.RANK.EQ(Z35,Z33:AH38))</f>
        <v/>
      </c>
      <c r="AJ35" s="99"/>
      <c r="AK35" s="99"/>
      <c r="AL35" s="99"/>
      <c r="AM35" s="99"/>
      <c r="AN35" s="99"/>
      <c r="AO35" s="99"/>
      <c r="AP35" s="99"/>
      <c r="AQ35" s="99"/>
      <c r="AR35" s="99"/>
      <c r="AS35" s="100">
        <f>IF(AI35&lt;=Z29,1,0)</f>
        <v>0</v>
      </c>
      <c r="AT35" s="100"/>
      <c r="AU35" s="100"/>
      <c r="AV35" s="100"/>
      <c r="AW35" s="100"/>
      <c r="AX35" s="100"/>
      <c r="AY35" s="100"/>
      <c r="AZ35" s="100"/>
      <c r="BA35" s="100"/>
      <c r="BB35" s="100">
        <f>IF(A35=0,0,P35+AS35)</f>
        <v>0</v>
      </c>
      <c r="BC35" s="100"/>
      <c r="BD35" s="100"/>
      <c r="BE35" s="100"/>
      <c r="BF35" s="100"/>
      <c r="BG35" s="100"/>
      <c r="BH35" s="100"/>
      <c r="BI35" s="100"/>
      <c r="BJ35" s="100"/>
    </row>
    <row r="36" spans="1:62" ht="9" customHeight="1" x14ac:dyDescent="0.15">
      <c r="A36" s="99"/>
      <c r="B36" s="99"/>
      <c r="C36" s="99"/>
      <c r="D36" s="99"/>
      <c r="E36" s="99"/>
      <c r="F36" s="99"/>
      <c r="G36" s="99"/>
      <c r="H36" s="99"/>
      <c r="I36" s="101"/>
      <c r="J36" s="101"/>
      <c r="K36" s="101"/>
      <c r="L36" s="101"/>
      <c r="M36" s="101"/>
      <c r="N36" s="101"/>
      <c r="O36" s="101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1"/>
      <c r="AA36" s="101"/>
      <c r="AB36" s="101"/>
      <c r="AC36" s="101"/>
      <c r="AD36" s="101"/>
      <c r="AE36" s="101"/>
      <c r="AF36" s="101"/>
      <c r="AG36" s="101"/>
      <c r="AH36" s="101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</row>
    <row r="37" spans="1:62" ht="9" customHeight="1" x14ac:dyDescent="0.15">
      <c r="A37" s="99">
        <f>A11</f>
        <v>0</v>
      </c>
      <c r="B37" s="99"/>
      <c r="C37" s="99"/>
      <c r="D37" s="99"/>
      <c r="E37" s="99"/>
      <c r="F37" s="99"/>
      <c r="G37" s="99"/>
      <c r="H37" s="99"/>
      <c r="I37" s="101">
        <f>IFERROR(I29*補助金実績報告額算出表!K41/補助金実績報告額算出表!K43,0)</f>
        <v>0</v>
      </c>
      <c r="J37" s="101"/>
      <c r="K37" s="101"/>
      <c r="L37" s="101"/>
      <c r="M37" s="101"/>
      <c r="N37" s="101"/>
      <c r="O37" s="101"/>
      <c r="P37" s="100">
        <f>ROUNDDOWN(IFERROR(I29*補助金実績報告額算出表!K41/補助金実績報告額算出表!K43,0),0)</f>
        <v>0</v>
      </c>
      <c r="Q37" s="100"/>
      <c r="R37" s="100"/>
      <c r="S37" s="100"/>
      <c r="T37" s="100"/>
      <c r="U37" s="100"/>
      <c r="V37" s="100"/>
      <c r="W37" s="100"/>
      <c r="X37" s="100"/>
      <c r="Y37" s="100"/>
      <c r="Z37" s="101">
        <f>I37-P37</f>
        <v>0</v>
      </c>
      <c r="AA37" s="101"/>
      <c r="AB37" s="101"/>
      <c r="AC37" s="101"/>
      <c r="AD37" s="101"/>
      <c r="AE37" s="101"/>
      <c r="AF37" s="101"/>
      <c r="AG37" s="101"/>
      <c r="AH37" s="101"/>
      <c r="AI37" s="99" t="str">
        <f>IF(A37=0,"",_xlfn.RANK.EQ(Z37,Z33:AH38))</f>
        <v/>
      </c>
      <c r="AJ37" s="99"/>
      <c r="AK37" s="99"/>
      <c r="AL37" s="99"/>
      <c r="AM37" s="99"/>
      <c r="AN37" s="99"/>
      <c r="AO37" s="99"/>
      <c r="AP37" s="99"/>
      <c r="AQ37" s="99"/>
      <c r="AR37" s="99"/>
      <c r="AS37" s="100">
        <f>IF(AI37&lt;=Z29,1,0)</f>
        <v>0</v>
      </c>
      <c r="AT37" s="100"/>
      <c r="AU37" s="100"/>
      <c r="AV37" s="100"/>
      <c r="AW37" s="100"/>
      <c r="AX37" s="100"/>
      <c r="AY37" s="100"/>
      <c r="AZ37" s="100"/>
      <c r="BA37" s="100"/>
      <c r="BB37" s="100">
        <f>IF(A37=0,0,P37+AS37)</f>
        <v>0</v>
      </c>
      <c r="BC37" s="100"/>
      <c r="BD37" s="100"/>
      <c r="BE37" s="100"/>
      <c r="BF37" s="100"/>
      <c r="BG37" s="100"/>
      <c r="BH37" s="100"/>
      <c r="BI37" s="100"/>
      <c r="BJ37" s="100"/>
    </row>
    <row r="38" spans="1:62" ht="9" customHeight="1" x14ac:dyDescent="0.15">
      <c r="A38" s="99"/>
      <c r="B38" s="99"/>
      <c r="C38" s="99"/>
      <c r="D38" s="99"/>
      <c r="E38" s="99"/>
      <c r="F38" s="99"/>
      <c r="G38" s="99"/>
      <c r="H38" s="99"/>
      <c r="I38" s="101"/>
      <c r="J38" s="101"/>
      <c r="K38" s="101"/>
      <c r="L38" s="101"/>
      <c r="M38" s="101"/>
      <c r="N38" s="101"/>
      <c r="O38" s="101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1"/>
      <c r="AA38" s="101"/>
      <c r="AB38" s="101"/>
      <c r="AC38" s="101"/>
      <c r="AD38" s="101"/>
      <c r="AE38" s="101"/>
      <c r="AF38" s="101"/>
      <c r="AG38" s="101"/>
      <c r="AH38" s="101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</row>
    <row r="39" spans="1:62" ht="9" customHeight="1" x14ac:dyDescent="0.15"/>
    <row r="40" spans="1:62" ht="9" customHeight="1" x14ac:dyDescent="0.15">
      <c r="A40" s="99" t="s">
        <v>51</v>
      </c>
      <c r="B40" s="99"/>
      <c r="C40" s="99"/>
      <c r="D40" s="99"/>
      <c r="E40" s="99"/>
      <c r="F40" s="99"/>
      <c r="G40" s="99"/>
      <c r="H40" s="99"/>
      <c r="I40" s="102" t="s">
        <v>53</v>
      </c>
      <c r="J40" s="102"/>
      <c r="K40" s="102"/>
      <c r="L40" s="102"/>
      <c r="M40" s="102"/>
      <c r="N40" s="102"/>
      <c r="O40" s="102"/>
      <c r="P40" s="102" t="s">
        <v>52</v>
      </c>
      <c r="Q40" s="102"/>
      <c r="R40" s="102"/>
      <c r="S40" s="102"/>
      <c r="T40" s="102"/>
      <c r="U40" s="102"/>
      <c r="V40" s="102"/>
      <c r="W40" s="102"/>
      <c r="X40" s="102"/>
      <c r="Y40" s="102"/>
      <c r="Z40" s="99" t="s">
        <v>43</v>
      </c>
      <c r="AA40" s="99"/>
      <c r="AB40" s="99"/>
      <c r="AC40" s="99"/>
      <c r="AD40" s="99"/>
      <c r="AE40" s="99"/>
    </row>
    <row r="41" spans="1:62" ht="9" customHeight="1" x14ac:dyDescent="0.15">
      <c r="A41" s="99"/>
      <c r="B41" s="99"/>
      <c r="C41" s="99"/>
      <c r="D41" s="99"/>
      <c r="E41" s="99"/>
      <c r="F41" s="99"/>
      <c r="G41" s="99"/>
      <c r="H41" s="99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99"/>
      <c r="AA41" s="99"/>
      <c r="AB41" s="99"/>
      <c r="AC41" s="99"/>
      <c r="AD41" s="99"/>
      <c r="AE41" s="99"/>
    </row>
    <row r="42" spans="1:62" ht="9" customHeight="1" x14ac:dyDescent="0.15">
      <c r="A42" s="99"/>
      <c r="B42" s="99"/>
      <c r="C42" s="99"/>
      <c r="D42" s="99"/>
      <c r="E42" s="99"/>
      <c r="F42" s="99"/>
      <c r="G42" s="99"/>
      <c r="H42" s="99"/>
      <c r="I42" s="100">
        <f>IF(補助金実績報告額算出表!K43&lt;=補助金実績報告額算出表!Y20,0,IF(補助金実績報告額算出表!K43&lt;=補助金実績報告額算出表!AE20,補助金実績報告額算出表!K43-補助金実績報告額算出表!Y20,補助金実績報告額算出表!AE20-補助金実績報告額算出表!Y20))</f>
        <v>0</v>
      </c>
      <c r="J42" s="100"/>
      <c r="K42" s="100"/>
      <c r="L42" s="100"/>
      <c r="M42" s="100"/>
      <c r="N42" s="100"/>
      <c r="O42" s="100"/>
      <c r="P42" s="100">
        <f>SUM(P46:Y51)</f>
        <v>0</v>
      </c>
      <c r="Q42" s="100"/>
      <c r="R42" s="100"/>
      <c r="S42" s="100"/>
      <c r="T42" s="100"/>
      <c r="U42" s="100"/>
      <c r="V42" s="100"/>
      <c r="W42" s="100"/>
      <c r="X42" s="100"/>
      <c r="Y42" s="100"/>
      <c r="Z42" s="100">
        <f>I42-P42</f>
        <v>0</v>
      </c>
      <c r="AA42" s="100"/>
      <c r="AB42" s="100"/>
      <c r="AC42" s="100"/>
      <c r="AD42" s="100"/>
      <c r="AE42" s="100"/>
    </row>
    <row r="43" spans="1:62" ht="9" customHeight="1" x14ac:dyDescent="0.15">
      <c r="A43" s="103"/>
      <c r="B43" s="103"/>
      <c r="C43" s="103"/>
      <c r="D43" s="103"/>
      <c r="E43" s="103"/>
      <c r="F43" s="103"/>
      <c r="G43" s="103"/>
      <c r="H43" s="103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</row>
    <row r="44" spans="1:62" ht="9" customHeight="1" x14ac:dyDescent="0.15">
      <c r="A44" s="99" t="s">
        <v>50</v>
      </c>
      <c r="B44" s="99"/>
      <c r="C44" s="99"/>
      <c r="D44" s="99"/>
      <c r="E44" s="99"/>
      <c r="F44" s="99"/>
      <c r="G44" s="99"/>
      <c r="H44" s="99"/>
      <c r="I44" s="102" t="s">
        <v>54</v>
      </c>
      <c r="J44" s="102"/>
      <c r="K44" s="102"/>
      <c r="L44" s="102"/>
      <c r="M44" s="102"/>
      <c r="N44" s="102"/>
      <c r="O44" s="102"/>
      <c r="P44" s="99" t="s">
        <v>45</v>
      </c>
      <c r="Q44" s="99"/>
      <c r="R44" s="99"/>
      <c r="S44" s="99"/>
      <c r="T44" s="99"/>
      <c r="U44" s="99"/>
      <c r="V44" s="99"/>
      <c r="W44" s="99"/>
      <c r="X44" s="99"/>
      <c r="Y44" s="99"/>
      <c r="Z44" s="99" t="s">
        <v>46</v>
      </c>
      <c r="AA44" s="99"/>
      <c r="AB44" s="99"/>
      <c r="AC44" s="99"/>
      <c r="AD44" s="99"/>
      <c r="AE44" s="99"/>
      <c r="AF44" s="99"/>
      <c r="AG44" s="99"/>
      <c r="AH44" s="99"/>
      <c r="AI44" s="99" t="s">
        <v>47</v>
      </c>
      <c r="AJ44" s="99"/>
      <c r="AK44" s="99"/>
      <c r="AL44" s="99"/>
      <c r="AM44" s="99"/>
      <c r="AN44" s="99"/>
      <c r="AO44" s="99"/>
      <c r="AP44" s="99"/>
      <c r="AQ44" s="99"/>
      <c r="AR44" s="99"/>
      <c r="AS44" s="99" t="s">
        <v>48</v>
      </c>
      <c r="AT44" s="99"/>
      <c r="AU44" s="99"/>
      <c r="AV44" s="99"/>
      <c r="AW44" s="99"/>
      <c r="AX44" s="99"/>
      <c r="AY44" s="99"/>
      <c r="AZ44" s="99"/>
      <c r="BA44" s="99"/>
      <c r="BB44" s="99" t="s">
        <v>49</v>
      </c>
      <c r="BC44" s="99"/>
      <c r="BD44" s="99"/>
      <c r="BE44" s="99"/>
      <c r="BF44" s="99"/>
      <c r="BG44" s="99"/>
      <c r="BH44" s="99"/>
      <c r="BI44" s="99"/>
      <c r="BJ44" s="99"/>
    </row>
    <row r="45" spans="1:62" ht="9" customHeight="1" x14ac:dyDescent="0.15">
      <c r="A45" s="99"/>
      <c r="B45" s="99"/>
      <c r="C45" s="99"/>
      <c r="D45" s="99"/>
      <c r="E45" s="99"/>
      <c r="F45" s="99"/>
      <c r="G45" s="99"/>
      <c r="H45" s="99"/>
      <c r="I45" s="102"/>
      <c r="J45" s="102"/>
      <c r="K45" s="102"/>
      <c r="L45" s="102"/>
      <c r="M45" s="102"/>
      <c r="N45" s="102"/>
      <c r="O45" s="102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</row>
    <row r="46" spans="1:62" ht="9" customHeight="1" x14ac:dyDescent="0.15">
      <c r="A46" s="99" t="s">
        <v>40</v>
      </c>
      <c r="B46" s="99"/>
      <c r="C46" s="99"/>
      <c r="D46" s="99"/>
      <c r="E46" s="99"/>
      <c r="F46" s="99"/>
      <c r="G46" s="99"/>
      <c r="H46" s="99"/>
      <c r="I46" s="101">
        <f>IFERROR(I42*補助金実績報告額算出表!K37/補助金実績報告額算出表!K43,0)</f>
        <v>0</v>
      </c>
      <c r="J46" s="101"/>
      <c r="K46" s="101"/>
      <c r="L46" s="101"/>
      <c r="M46" s="101"/>
      <c r="N46" s="101"/>
      <c r="O46" s="101"/>
      <c r="P46" s="100">
        <f>ROUNDDOWN(IFERROR(I42*補助金実績報告額算出表!K37/補助金実績報告額算出表!K43,0),0)</f>
        <v>0</v>
      </c>
      <c r="Q46" s="100"/>
      <c r="R46" s="100"/>
      <c r="S46" s="100"/>
      <c r="T46" s="100"/>
      <c r="U46" s="100"/>
      <c r="V46" s="100"/>
      <c r="W46" s="100"/>
      <c r="X46" s="100"/>
      <c r="Y46" s="100"/>
      <c r="Z46" s="101">
        <f>I46-P46</f>
        <v>0</v>
      </c>
      <c r="AA46" s="101"/>
      <c r="AB46" s="101"/>
      <c r="AC46" s="101"/>
      <c r="AD46" s="101"/>
      <c r="AE46" s="101"/>
      <c r="AF46" s="101"/>
      <c r="AG46" s="101"/>
      <c r="AH46" s="101"/>
      <c r="AI46" s="99">
        <f>_xlfn.RANK.EQ(Z46,Z46:AH51)</f>
        <v>1</v>
      </c>
      <c r="AJ46" s="99"/>
      <c r="AK46" s="99"/>
      <c r="AL46" s="99"/>
      <c r="AM46" s="99"/>
      <c r="AN46" s="99"/>
      <c r="AO46" s="99"/>
      <c r="AP46" s="99"/>
      <c r="AQ46" s="99"/>
      <c r="AR46" s="99"/>
      <c r="AS46" s="100">
        <f>IF(AI46&lt;=Z42,1,0)</f>
        <v>0</v>
      </c>
      <c r="AT46" s="100"/>
      <c r="AU46" s="100"/>
      <c r="AV46" s="100"/>
      <c r="AW46" s="100"/>
      <c r="AX46" s="100"/>
      <c r="AY46" s="100"/>
      <c r="AZ46" s="100"/>
      <c r="BA46" s="100"/>
      <c r="BB46" s="100">
        <f>P46+AS46</f>
        <v>0</v>
      </c>
      <c r="BC46" s="100"/>
      <c r="BD46" s="100"/>
      <c r="BE46" s="100"/>
      <c r="BF46" s="100"/>
      <c r="BG46" s="100"/>
      <c r="BH46" s="100"/>
      <c r="BI46" s="100"/>
      <c r="BJ46" s="100"/>
    </row>
    <row r="47" spans="1:62" ht="9" customHeight="1" x14ac:dyDescent="0.15">
      <c r="A47" s="99"/>
      <c r="B47" s="99"/>
      <c r="C47" s="99"/>
      <c r="D47" s="99"/>
      <c r="E47" s="99"/>
      <c r="F47" s="99"/>
      <c r="G47" s="99"/>
      <c r="H47" s="99"/>
      <c r="I47" s="101"/>
      <c r="J47" s="101"/>
      <c r="K47" s="101"/>
      <c r="L47" s="101"/>
      <c r="M47" s="101"/>
      <c r="N47" s="101"/>
      <c r="O47" s="101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1"/>
      <c r="AA47" s="101"/>
      <c r="AB47" s="101"/>
      <c r="AC47" s="101"/>
      <c r="AD47" s="101"/>
      <c r="AE47" s="101"/>
      <c r="AF47" s="101"/>
      <c r="AG47" s="101"/>
      <c r="AH47" s="101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</row>
    <row r="48" spans="1:62" ht="9" customHeight="1" x14ac:dyDescent="0.15">
      <c r="A48" s="99">
        <f>A9</f>
        <v>0</v>
      </c>
      <c r="B48" s="99"/>
      <c r="C48" s="99"/>
      <c r="D48" s="99"/>
      <c r="E48" s="99"/>
      <c r="F48" s="99"/>
      <c r="G48" s="99"/>
      <c r="H48" s="99"/>
      <c r="I48" s="101">
        <f>IFERROR(I42*補助金実績報告額算出表!K39/補助金実績報告額算出表!K43,0)</f>
        <v>0</v>
      </c>
      <c r="J48" s="101"/>
      <c r="K48" s="101"/>
      <c r="L48" s="101"/>
      <c r="M48" s="101"/>
      <c r="N48" s="101"/>
      <c r="O48" s="101"/>
      <c r="P48" s="100">
        <f>ROUNDDOWN(IFERROR(I42*補助金実績報告額算出表!K39/補助金実績報告額算出表!K43,0),0)</f>
        <v>0</v>
      </c>
      <c r="Q48" s="100"/>
      <c r="R48" s="100"/>
      <c r="S48" s="100"/>
      <c r="T48" s="100"/>
      <c r="U48" s="100"/>
      <c r="V48" s="100"/>
      <c r="W48" s="100"/>
      <c r="X48" s="100"/>
      <c r="Y48" s="100"/>
      <c r="Z48" s="101">
        <f>I48-P48</f>
        <v>0</v>
      </c>
      <c r="AA48" s="101"/>
      <c r="AB48" s="101"/>
      <c r="AC48" s="101"/>
      <c r="AD48" s="101"/>
      <c r="AE48" s="101"/>
      <c r="AF48" s="101"/>
      <c r="AG48" s="101"/>
      <c r="AH48" s="101"/>
      <c r="AI48" s="99" t="str">
        <f>IF(A48=0,"",_xlfn.RANK.EQ(Z48,Z46:AH51))</f>
        <v/>
      </c>
      <c r="AJ48" s="99"/>
      <c r="AK48" s="99"/>
      <c r="AL48" s="99"/>
      <c r="AM48" s="99"/>
      <c r="AN48" s="99"/>
      <c r="AO48" s="99"/>
      <c r="AP48" s="99"/>
      <c r="AQ48" s="99"/>
      <c r="AR48" s="99"/>
      <c r="AS48" s="100">
        <f>IF(AI48&lt;=Z42,1,0)</f>
        <v>0</v>
      </c>
      <c r="AT48" s="100"/>
      <c r="AU48" s="100"/>
      <c r="AV48" s="100"/>
      <c r="AW48" s="100"/>
      <c r="AX48" s="100"/>
      <c r="AY48" s="100"/>
      <c r="AZ48" s="100"/>
      <c r="BA48" s="100"/>
      <c r="BB48" s="100">
        <f>IF(A48=0,0,P48+AS48)</f>
        <v>0</v>
      </c>
      <c r="BC48" s="100"/>
      <c r="BD48" s="100"/>
      <c r="BE48" s="100"/>
      <c r="BF48" s="100"/>
      <c r="BG48" s="100"/>
      <c r="BH48" s="100"/>
      <c r="BI48" s="100"/>
      <c r="BJ48" s="100"/>
    </row>
    <row r="49" spans="1:62" ht="9" customHeight="1" x14ac:dyDescent="0.15">
      <c r="A49" s="99"/>
      <c r="B49" s="99"/>
      <c r="C49" s="99"/>
      <c r="D49" s="99"/>
      <c r="E49" s="99"/>
      <c r="F49" s="99"/>
      <c r="G49" s="99"/>
      <c r="H49" s="99"/>
      <c r="I49" s="101"/>
      <c r="J49" s="101"/>
      <c r="K49" s="101"/>
      <c r="L49" s="101"/>
      <c r="M49" s="101"/>
      <c r="N49" s="101"/>
      <c r="O49" s="101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1"/>
      <c r="AA49" s="101"/>
      <c r="AB49" s="101"/>
      <c r="AC49" s="101"/>
      <c r="AD49" s="101"/>
      <c r="AE49" s="101"/>
      <c r="AF49" s="101"/>
      <c r="AG49" s="101"/>
      <c r="AH49" s="101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</row>
    <row r="50" spans="1:62" ht="9" customHeight="1" x14ac:dyDescent="0.15">
      <c r="A50" s="99">
        <f>A11</f>
        <v>0</v>
      </c>
      <c r="B50" s="99"/>
      <c r="C50" s="99"/>
      <c r="D50" s="99"/>
      <c r="E50" s="99"/>
      <c r="F50" s="99"/>
      <c r="G50" s="99"/>
      <c r="H50" s="99"/>
      <c r="I50" s="101">
        <f>IFERROR(I42*補助金実績報告額算出表!K41/補助金実績報告額算出表!K43,0)</f>
        <v>0</v>
      </c>
      <c r="J50" s="101"/>
      <c r="K50" s="101"/>
      <c r="L50" s="101"/>
      <c r="M50" s="101"/>
      <c r="N50" s="101"/>
      <c r="O50" s="101"/>
      <c r="P50" s="100">
        <f>ROUNDDOWN(IFERROR(I42*補助金実績報告額算出表!K41/補助金実績報告額算出表!K43,0),0)</f>
        <v>0</v>
      </c>
      <c r="Q50" s="100"/>
      <c r="R50" s="100"/>
      <c r="S50" s="100"/>
      <c r="T50" s="100"/>
      <c r="U50" s="100"/>
      <c r="V50" s="100"/>
      <c r="W50" s="100"/>
      <c r="X50" s="100"/>
      <c r="Y50" s="100"/>
      <c r="Z50" s="101">
        <f>I50-P50</f>
        <v>0</v>
      </c>
      <c r="AA50" s="101"/>
      <c r="AB50" s="101"/>
      <c r="AC50" s="101"/>
      <c r="AD50" s="101"/>
      <c r="AE50" s="101"/>
      <c r="AF50" s="101"/>
      <c r="AG50" s="101"/>
      <c r="AH50" s="101"/>
      <c r="AI50" s="99" t="str">
        <f>IF(A50=0,"",_xlfn.RANK.EQ(Z50,Z46:AH51))</f>
        <v/>
      </c>
      <c r="AJ50" s="99"/>
      <c r="AK50" s="99"/>
      <c r="AL50" s="99"/>
      <c r="AM50" s="99"/>
      <c r="AN50" s="99"/>
      <c r="AO50" s="99"/>
      <c r="AP50" s="99"/>
      <c r="AQ50" s="99"/>
      <c r="AR50" s="99"/>
      <c r="AS50" s="100">
        <f>IF(AI50&lt;=Z42,1,0)</f>
        <v>0</v>
      </c>
      <c r="AT50" s="100"/>
      <c r="AU50" s="100"/>
      <c r="AV50" s="100"/>
      <c r="AW50" s="100"/>
      <c r="AX50" s="100"/>
      <c r="AY50" s="100"/>
      <c r="AZ50" s="100"/>
      <c r="BA50" s="100"/>
      <c r="BB50" s="100">
        <f>IF(A50=0,0,P50+AS50)</f>
        <v>0</v>
      </c>
      <c r="BC50" s="100"/>
      <c r="BD50" s="100"/>
      <c r="BE50" s="100"/>
      <c r="BF50" s="100"/>
      <c r="BG50" s="100"/>
      <c r="BH50" s="100"/>
      <c r="BI50" s="100"/>
      <c r="BJ50" s="100"/>
    </row>
    <row r="51" spans="1:62" ht="9" customHeight="1" x14ac:dyDescent="0.15">
      <c r="A51" s="99"/>
      <c r="B51" s="99"/>
      <c r="C51" s="99"/>
      <c r="D51" s="99"/>
      <c r="E51" s="99"/>
      <c r="F51" s="99"/>
      <c r="G51" s="99"/>
      <c r="H51" s="99"/>
      <c r="I51" s="101"/>
      <c r="J51" s="101"/>
      <c r="K51" s="101"/>
      <c r="L51" s="101"/>
      <c r="M51" s="101"/>
      <c r="N51" s="101"/>
      <c r="O51" s="101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1"/>
      <c r="AA51" s="101"/>
      <c r="AB51" s="101"/>
      <c r="AC51" s="101"/>
      <c r="AD51" s="101"/>
      <c r="AE51" s="101"/>
      <c r="AF51" s="101"/>
      <c r="AG51" s="101"/>
      <c r="AH51" s="101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</row>
    <row r="52" spans="1:62" ht="9" customHeight="1" x14ac:dyDescent="0.15"/>
    <row r="53" spans="1:62" ht="9" customHeight="1" x14ac:dyDescent="0.15">
      <c r="A53" s="99" t="s">
        <v>55</v>
      </c>
      <c r="B53" s="99"/>
      <c r="C53" s="99"/>
      <c r="D53" s="99"/>
      <c r="E53" s="99"/>
      <c r="F53" s="99"/>
      <c r="G53" s="99"/>
      <c r="H53" s="99"/>
      <c r="I53" s="99" t="s">
        <v>41</v>
      </c>
      <c r="J53" s="99"/>
      <c r="K53" s="99"/>
      <c r="L53" s="99"/>
      <c r="M53" s="99"/>
      <c r="N53" s="99"/>
      <c r="O53" s="99"/>
      <c r="P53" s="99" t="s">
        <v>42</v>
      </c>
      <c r="Q53" s="99"/>
      <c r="R53" s="99"/>
      <c r="S53" s="99"/>
      <c r="T53" s="99"/>
      <c r="U53" s="99"/>
      <c r="V53" s="99"/>
      <c r="W53" s="99"/>
      <c r="X53" s="99"/>
      <c r="Y53" s="99"/>
      <c r="Z53" s="99" t="s">
        <v>43</v>
      </c>
      <c r="AA53" s="99"/>
      <c r="AB53" s="99"/>
      <c r="AC53" s="99"/>
      <c r="AD53" s="99"/>
      <c r="AE53" s="99"/>
    </row>
    <row r="54" spans="1:62" ht="9" customHeight="1" x14ac:dyDescent="0.15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</row>
    <row r="55" spans="1:62" ht="9" customHeight="1" x14ac:dyDescent="0.15">
      <c r="A55" s="99"/>
      <c r="B55" s="99"/>
      <c r="C55" s="99"/>
      <c r="D55" s="99"/>
      <c r="E55" s="99"/>
      <c r="F55" s="99"/>
      <c r="G55" s="99"/>
      <c r="H55" s="99"/>
      <c r="I55" s="100">
        <f>MIN(補助金実績報告額算出表!K54,補助金実績報告額算出表!AQ20)</f>
        <v>0</v>
      </c>
      <c r="J55" s="100"/>
      <c r="K55" s="100"/>
      <c r="L55" s="100"/>
      <c r="M55" s="100"/>
      <c r="N55" s="100"/>
      <c r="O55" s="100"/>
      <c r="P55" s="100">
        <f>P59+P61+P63</f>
        <v>0</v>
      </c>
      <c r="Q55" s="100"/>
      <c r="R55" s="100"/>
      <c r="S55" s="100"/>
      <c r="T55" s="100"/>
      <c r="U55" s="100"/>
      <c r="V55" s="100"/>
      <c r="W55" s="100"/>
      <c r="X55" s="100"/>
      <c r="Y55" s="100"/>
      <c r="Z55" s="100">
        <f>I55-P55</f>
        <v>0</v>
      </c>
      <c r="AA55" s="100"/>
      <c r="AB55" s="100"/>
      <c r="AC55" s="100"/>
      <c r="AD55" s="100"/>
      <c r="AE55" s="100"/>
    </row>
    <row r="56" spans="1:62" ht="9" customHeight="1" x14ac:dyDescent="0.15">
      <c r="A56" s="103"/>
      <c r="B56" s="103"/>
      <c r="C56" s="103"/>
      <c r="D56" s="103"/>
      <c r="E56" s="103"/>
      <c r="F56" s="103"/>
      <c r="G56" s="103"/>
      <c r="H56" s="103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</row>
    <row r="57" spans="1:62" ht="9" customHeight="1" x14ac:dyDescent="0.15">
      <c r="A57" s="99" t="s">
        <v>50</v>
      </c>
      <c r="B57" s="99"/>
      <c r="C57" s="99"/>
      <c r="D57" s="99"/>
      <c r="E57" s="99"/>
      <c r="F57" s="99"/>
      <c r="G57" s="99"/>
      <c r="H57" s="99"/>
      <c r="I57" s="99" t="s">
        <v>44</v>
      </c>
      <c r="J57" s="99"/>
      <c r="K57" s="99"/>
      <c r="L57" s="99"/>
      <c r="M57" s="99"/>
      <c r="N57" s="99"/>
      <c r="O57" s="99"/>
      <c r="P57" s="99" t="s">
        <v>45</v>
      </c>
      <c r="Q57" s="99"/>
      <c r="R57" s="99"/>
      <c r="S57" s="99"/>
      <c r="T57" s="99"/>
      <c r="U57" s="99"/>
      <c r="V57" s="99"/>
      <c r="W57" s="99"/>
      <c r="X57" s="99"/>
      <c r="Y57" s="99"/>
      <c r="Z57" s="99" t="s">
        <v>46</v>
      </c>
      <c r="AA57" s="99"/>
      <c r="AB57" s="99"/>
      <c r="AC57" s="99"/>
      <c r="AD57" s="99"/>
      <c r="AE57" s="99"/>
      <c r="AF57" s="99"/>
      <c r="AG57" s="99"/>
      <c r="AH57" s="99"/>
      <c r="AI57" s="99" t="s">
        <v>47</v>
      </c>
      <c r="AJ57" s="99"/>
      <c r="AK57" s="99"/>
      <c r="AL57" s="99"/>
      <c r="AM57" s="99"/>
      <c r="AN57" s="99"/>
      <c r="AO57" s="99"/>
      <c r="AP57" s="99"/>
      <c r="AQ57" s="99"/>
      <c r="AR57" s="99"/>
      <c r="AS57" s="99" t="s">
        <v>48</v>
      </c>
      <c r="AT57" s="99"/>
      <c r="AU57" s="99"/>
      <c r="AV57" s="99"/>
      <c r="AW57" s="99"/>
      <c r="AX57" s="99"/>
      <c r="AY57" s="99"/>
      <c r="AZ57" s="99"/>
      <c r="BA57" s="99"/>
      <c r="BB57" s="99" t="s">
        <v>49</v>
      </c>
      <c r="BC57" s="99"/>
      <c r="BD57" s="99"/>
      <c r="BE57" s="99"/>
      <c r="BF57" s="99"/>
      <c r="BG57" s="99"/>
      <c r="BH57" s="99"/>
      <c r="BI57" s="99"/>
      <c r="BJ57" s="99"/>
    </row>
    <row r="58" spans="1:62" ht="9" customHeight="1" x14ac:dyDescent="0.15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</row>
    <row r="59" spans="1:62" ht="9" customHeight="1" x14ac:dyDescent="0.15">
      <c r="A59" s="99" t="s">
        <v>40</v>
      </c>
      <c r="B59" s="99"/>
      <c r="C59" s="99"/>
      <c r="D59" s="99"/>
      <c r="E59" s="99"/>
      <c r="F59" s="99"/>
      <c r="G59" s="99"/>
      <c r="H59" s="99"/>
      <c r="I59" s="101">
        <f>IFERROR(I55*補助金実績報告額算出表!K48/補助金実績報告額算出表!K54,0)</f>
        <v>0</v>
      </c>
      <c r="J59" s="101"/>
      <c r="K59" s="101"/>
      <c r="L59" s="101"/>
      <c r="M59" s="101"/>
      <c r="N59" s="101"/>
      <c r="O59" s="101"/>
      <c r="P59" s="100">
        <f>ROUNDDOWN(IFERROR(I55*補助金実績報告額算出表!K48/補助金実績報告額算出表!K54,0),0)</f>
        <v>0</v>
      </c>
      <c r="Q59" s="100"/>
      <c r="R59" s="100"/>
      <c r="S59" s="100"/>
      <c r="T59" s="100"/>
      <c r="U59" s="100"/>
      <c r="V59" s="100"/>
      <c r="W59" s="100"/>
      <c r="X59" s="100"/>
      <c r="Y59" s="100"/>
      <c r="Z59" s="101">
        <f>I59-P59</f>
        <v>0</v>
      </c>
      <c r="AA59" s="101"/>
      <c r="AB59" s="101"/>
      <c r="AC59" s="101"/>
      <c r="AD59" s="101"/>
      <c r="AE59" s="101"/>
      <c r="AF59" s="101"/>
      <c r="AG59" s="101"/>
      <c r="AH59" s="101"/>
      <c r="AI59" s="99">
        <f>_xlfn.RANK.EQ(Z59,Z59:AH64)</f>
        <v>1</v>
      </c>
      <c r="AJ59" s="99"/>
      <c r="AK59" s="99"/>
      <c r="AL59" s="99"/>
      <c r="AM59" s="99"/>
      <c r="AN59" s="99"/>
      <c r="AO59" s="99"/>
      <c r="AP59" s="99"/>
      <c r="AQ59" s="99"/>
      <c r="AR59" s="99"/>
      <c r="AS59" s="100">
        <f>IF(AI59&lt;=Z55,1,0)</f>
        <v>0</v>
      </c>
      <c r="AT59" s="100"/>
      <c r="AU59" s="100"/>
      <c r="AV59" s="100"/>
      <c r="AW59" s="100"/>
      <c r="AX59" s="100"/>
      <c r="AY59" s="100"/>
      <c r="AZ59" s="100"/>
      <c r="BA59" s="100"/>
      <c r="BB59" s="100">
        <f>P59+AS59</f>
        <v>0</v>
      </c>
      <c r="BC59" s="100"/>
      <c r="BD59" s="100"/>
      <c r="BE59" s="100"/>
      <c r="BF59" s="100"/>
      <c r="BG59" s="100"/>
      <c r="BH59" s="100"/>
      <c r="BI59" s="100"/>
      <c r="BJ59" s="100"/>
    </row>
    <row r="60" spans="1:62" ht="9" customHeight="1" x14ac:dyDescent="0.15">
      <c r="A60" s="99"/>
      <c r="B60" s="99"/>
      <c r="C60" s="99"/>
      <c r="D60" s="99"/>
      <c r="E60" s="99"/>
      <c r="F60" s="99"/>
      <c r="G60" s="99"/>
      <c r="H60" s="99"/>
      <c r="I60" s="101"/>
      <c r="J60" s="101"/>
      <c r="K60" s="101"/>
      <c r="L60" s="101"/>
      <c r="M60" s="101"/>
      <c r="N60" s="101"/>
      <c r="O60" s="101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1"/>
      <c r="AA60" s="101"/>
      <c r="AB60" s="101"/>
      <c r="AC60" s="101"/>
      <c r="AD60" s="101"/>
      <c r="AE60" s="101"/>
      <c r="AF60" s="101"/>
      <c r="AG60" s="101"/>
      <c r="AH60" s="101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</row>
    <row r="61" spans="1:62" ht="9" customHeight="1" x14ac:dyDescent="0.15">
      <c r="A61" s="99">
        <f>A9</f>
        <v>0</v>
      </c>
      <c r="B61" s="99"/>
      <c r="C61" s="99"/>
      <c r="D61" s="99"/>
      <c r="E61" s="99"/>
      <c r="F61" s="99"/>
      <c r="G61" s="99"/>
      <c r="H61" s="99"/>
      <c r="I61" s="101">
        <f>IFERROR(I55*補助金実績報告額算出表!K50/補助金実績報告額算出表!K54,0)</f>
        <v>0</v>
      </c>
      <c r="J61" s="101"/>
      <c r="K61" s="101"/>
      <c r="L61" s="101"/>
      <c r="M61" s="101"/>
      <c r="N61" s="101"/>
      <c r="O61" s="101"/>
      <c r="P61" s="100">
        <f>ROUNDDOWN(IFERROR(I55*補助金実績報告額算出表!K50/補助金実績報告額算出表!K54,0),0)</f>
        <v>0</v>
      </c>
      <c r="Q61" s="100"/>
      <c r="R61" s="100"/>
      <c r="S61" s="100"/>
      <c r="T61" s="100"/>
      <c r="U61" s="100"/>
      <c r="V61" s="100"/>
      <c r="W61" s="100"/>
      <c r="X61" s="100"/>
      <c r="Y61" s="100"/>
      <c r="Z61" s="101">
        <f>I61-P61</f>
        <v>0</v>
      </c>
      <c r="AA61" s="101"/>
      <c r="AB61" s="101"/>
      <c r="AC61" s="101"/>
      <c r="AD61" s="101"/>
      <c r="AE61" s="101"/>
      <c r="AF61" s="101"/>
      <c r="AG61" s="101"/>
      <c r="AH61" s="101"/>
      <c r="AI61" s="99" t="str">
        <f>IF(A61=0,"",_xlfn.RANK.EQ(Z61,Z59:AH64))</f>
        <v/>
      </c>
      <c r="AJ61" s="99"/>
      <c r="AK61" s="99"/>
      <c r="AL61" s="99"/>
      <c r="AM61" s="99"/>
      <c r="AN61" s="99"/>
      <c r="AO61" s="99"/>
      <c r="AP61" s="99"/>
      <c r="AQ61" s="99"/>
      <c r="AR61" s="99"/>
      <c r="AS61" s="100">
        <f>IF(AI61&lt;=Z55,1,0)</f>
        <v>0</v>
      </c>
      <c r="AT61" s="100"/>
      <c r="AU61" s="100"/>
      <c r="AV61" s="100"/>
      <c r="AW61" s="100"/>
      <c r="AX61" s="100"/>
      <c r="AY61" s="100"/>
      <c r="AZ61" s="100"/>
      <c r="BA61" s="100"/>
      <c r="BB61" s="100">
        <f>IF(A61=0,0,P61+AS61)</f>
        <v>0</v>
      </c>
      <c r="BC61" s="100"/>
      <c r="BD61" s="100"/>
      <c r="BE61" s="100"/>
      <c r="BF61" s="100"/>
      <c r="BG61" s="100"/>
      <c r="BH61" s="100"/>
      <c r="BI61" s="100"/>
      <c r="BJ61" s="100"/>
    </row>
    <row r="62" spans="1:62" ht="9" customHeight="1" x14ac:dyDescent="0.15">
      <c r="A62" s="99"/>
      <c r="B62" s="99"/>
      <c r="C62" s="99"/>
      <c r="D62" s="99"/>
      <c r="E62" s="99"/>
      <c r="F62" s="99"/>
      <c r="G62" s="99"/>
      <c r="H62" s="99"/>
      <c r="I62" s="101"/>
      <c r="J62" s="101"/>
      <c r="K62" s="101"/>
      <c r="L62" s="101"/>
      <c r="M62" s="101"/>
      <c r="N62" s="101"/>
      <c r="O62" s="101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1"/>
      <c r="AA62" s="101"/>
      <c r="AB62" s="101"/>
      <c r="AC62" s="101"/>
      <c r="AD62" s="101"/>
      <c r="AE62" s="101"/>
      <c r="AF62" s="101"/>
      <c r="AG62" s="101"/>
      <c r="AH62" s="101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</row>
    <row r="63" spans="1:62" ht="9" customHeight="1" x14ac:dyDescent="0.15">
      <c r="A63" s="99">
        <f>A11</f>
        <v>0</v>
      </c>
      <c r="B63" s="99"/>
      <c r="C63" s="99"/>
      <c r="D63" s="99"/>
      <c r="E63" s="99"/>
      <c r="F63" s="99"/>
      <c r="G63" s="99"/>
      <c r="H63" s="99"/>
      <c r="I63" s="101">
        <f>IFERROR(I55*補助金実績報告額算出表!K52/補助金実績報告額算出表!K54,0)</f>
        <v>0</v>
      </c>
      <c r="J63" s="101"/>
      <c r="K63" s="101"/>
      <c r="L63" s="101"/>
      <c r="M63" s="101"/>
      <c r="N63" s="101"/>
      <c r="O63" s="101"/>
      <c r="P63" s="100">
        <f>ROUNDDOWN(IFERROR(I55*補助金実績報告額算出表!K52/補助金実績報告額算出表!K54,0),0)</f>
        <v>0</v>
      </c>
      <c r="Q63" s="100"/>
      <c r="R63" s="100"/>
      <c r="S63" s="100"/>
      <c r="T63" s="100"/>
      <c r="U63" s="100"/>
      <c r="V63" s="100"/>
      <c r="W63" s="100"/>
      <c r="X63" s="100"/>
      <c r="Y63" s="100"/>
      <c r="Z63" s="101">
        <f>I63-P63</f>
        <v>0</v>
      </c>
      <c r="AA63" s="101"/>
      <c r="AB63" s="101"/>
      <c r="AC63" s="101"/>
      <c r="AD63" s="101"/>
      <c r="AE63" s="101"/>
      <c r="AF63" s="101"/>
      <c r="AG63" s="101"/>
      <c r="AH63" s="101"/>
      <c r="AI63" s="99" t="str">
        <f>IF(A63=0,"",_xlfn.RANK.EQ(Z63,Z59:AH64))</f>
        <v/>
      </c>
      <c r="AJ63" s="99"/>
      <c r="AK63" s="99"/>
      <c r="AL63" s="99"/>
      <c r="AM63" s="99"/>
      <c r="AN63" s="99"/>
      <c r="AO63" s="99"/>
      <c r="AP63" s="99"/>
      <c r="AQ63" s="99"/>
      <c r="AR63" s="99"/>
      <c r="AS63" s="100">
        <f>IF(AI63&lt;=Z55,1,0)</f>
        <v>0</v>
      </c>
      <c r="AT63" s="100"/>
      <c r="AU63" s="100"/>
      <c r="AV63" s="100"/>
      <c r="AW63" s="100"/>
      <c r="AX63" s="100"/>
      <c r="AY63" s="100"/>
      <c r="AZ63" s="100"/>
      <c r="BA63" s="100"/>
      <c r="BB63" s="100">
        <f>IF(A63=0,0,P63+AS63)</f>
        <v>0</v>
      </c>
      <c r="BC63" s="100"/>
      <c r="BD63" s="100"/>
      <c r="BE63" s="100"/>
      <c r="BF63" s="100"/>
      <c r="BG63" s="100"/>
      <c r="BH63" s="100"/>
      <c r="BI63" s="100"/>
      <c r="BJ63" s="100"/>
    </row>
    <row r="64" spans="1:62" ht="9" customHeight="1" x14ac:dyDescent="0.15">
      <c r="A64" s="99"/>
      <c r="B64" s="99"/>
      <c r="C64" s="99"/>
      <c r="D64" s="99"/>
      <c r="E64" s="99"/>
      <c r="F64" s="99"/>
      <c r="G64" s="99"/>
      <c r="H64" s="99"/>
      <c r="I64" s="101"/>
      <c r="J64" s="101"/>
      <c r="K64" s="101"/>
      <c r="L64" s="101"/>
      <c r="M64" s="101"/>
      <c r="N64" s="101"/>
      <c r="O64" s="101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1"/>
      <c r="AA64" s="101"/>
      <c r="AB64" s="101"/>
      <c r="AC64" s="101"/>
      <c r="AD64" s="101"/>
      <c r="AE64" s="101"/>
      <c r="AF64" s="101"/>
      <c r="AG64" s="101"/>
      <c r="AH64" s="101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</row>
    <row r="65" spans="1:62" ht="9" customHeight="1" x14ac:dyDescent="0.15"/>
    <row r="66" spans="1:62" ht="9" customHeight="1" x14ac:dyDescent="0.15">
      <c r="A66" s="99" t="s">
        <v>55</v>
      </c>
      <c r="B66" s="99"/>
      <c r="C66" s="99"/>
      <c r="D66" s="99"/>
      <c r="E66" s="99"/>
      <c r="F66" s="99"/>
      <c r="G66" s="99"/>
      <c r="H66" s="99"/>
      <c r="I66" s="102" t="s">
        <v>53</v>
      </c>
      <c r="J66" s="102"/>
      <c r="K66" s="102"/>
      <c r="L66" s="102"/>
      <c r="M66" s="102"/>
      <c r="N66" s="102"/>
      <c r="O66" s="102"/>
      <c r="P66" s="102" t="s">
        <v>52</v>
      </c>
      <c r="Q66" s="102"/>
      <c r="R66" s="102"/>
      <c r="S66" s="102"/>
      <c r="T66" s="102"/>
      <c r="U66" s="102"/>
      <c r="V66" s="102"/>
      <c r="W66" s="102"/>
      <c r="X66" s="102"/>
      <c r="Y66" s="102"/>
      <c r="Z66" s="99" t="s">
        <v>43</v>
      </c>
      <c r="AA66" s="99"/>
      <c r="AB66" s="99"/>
      <c r="AC66" s="99"/>
      <c r="AD66" s="99"/>
      <c r="AE66" s="99"/>
    </row>
    <row r="67" spans="1:62" ht="9" customHeight="1" x14ac:dyDescent="0.15">
      <c r="A67" s="99"/>
      <c r="B67" s="99"/>
      <c r="C67" s="99"/>
      <c r="D67" s="99"/>
      <c r="E67" s="99"/>
      <c r="F67" s="99"/>
      <c r="G67" s="99"/>
      <c r="H67" s="99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99"/>
      <c r="AA67" s="99"/>
      <c r="AB67" s="99"/>
      <c r="AC67" s="99"/>
      <c r="AD67" s="99"/>
      <c r="AE67" s="99"/>
    </row>
    <row r="68" spans="1:62" ht="9" customHeight="1" x14ac:dyDescent="0.15">
      <c r="A68" s="99"/>
      <c r="B68" s="99"/>
      <c r="C68" s="99"/>
      <c r="D68" s="99"/>
      <c r="E68" s="99"/>
      <c r="F68" s="99"/>
      <c r="G68" s="99"/>
      <c r="H68" s="99"/>
      <c r="I68" s="100">
        <f>IF(補助金実績報告額算出表!K54&lt;=補助金実績報告額算出表!AQ20,0,IF(補助金実績報告額算出表!K54&lt;=補助金実績報告額算出表!AW20,補助金実績報告額算出表!K54-補助金実績報告額算出表!AQ20,補助金実績報告額算出表!AW20-補助金実績報告額算出表!AQ20))</f>
        <v>0</v>
      </c>
      <c r="J68" s="100"/>
      <c r="K68" s="100"/>
      <c r="L68" s="100"/>
      <c r="M68" s="100"/>
      <c r="N68" s="100"/>
      <c r="O68" s="100"/>
      <c r="P68" s="100">
        <f>P72+P74+P76</f>
        <v>0</v>
      </c>
      <c r="Q68" s="100"/>
      <c r="R68" s="100"/>
      <c r="S68" s="100"/>
      <c r="T68" s="100"/>
      <c r="U68" s="100"/>
      <c r="V68" s="100"/>
      <c r="W68" s="100"/>
      <c r="X68" s="100"/>
      <c r="Y68" s="100"/>
      <c r="Z68" s="100">
        <f>I68-P68</f>
        <v>0</v>
      </c>
      <c r="AA68" s="100"/>
      <c r="AB68" s="100"/>
      <c r="AC68" s="100"/>
      <c r="AD68" s="100"/>
      <c r="AE68" s="100"/>
    </row>
    <row r="69" spans="1:62" ht="9" customHeight="1" x14ac:dyDescent="0.15">
      <c r="A69" s="103"/>
      <c r="B69" s="103"/>
      <c r="C69" s="103"/>
      <c r="D69" s="103"/>
      <c r="E69" s="103"/>
      <c r="F69" s="103"/>
      <c r="G69" s="103"/>
      <c r="H69" s="103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</row>
    <row r="70" spans="1:62" ht="9" customHeight="1" x14ac:dyDescent="0.15">
      <c r="A70" s="99" t="s">
        <v>50</v>
      </c>
      <c r="B70" s="99"/>
      <c r="C70" s="99"/>
      <c r="D70" s="99"/>
      <c r="E70" s="99"/>
      <c r="F70" s="99"/>
      <c r="G70" s="99"/>
      <c r="H70" s="99"/>
      <c r="I70" s="102" t="s">
        <v>54</v>
      </c>
      <c r="J70" s="102"/>
      <c r="K70" s="102"/>
      <c r="L70" s="102"/>
      <c r="M70" s="102"/>
      <c r="N70" s="102"/>
      <c r="O70" s="102"/>
      <c r="P70" s="99" t="s">
        <v>45</v>
      </c>
      <c r="Q70" s="99"/>
      <c r="R70" s="99"/>
      <c r="S70" s="99"/>
      <c r="T70" s="99"/>
      <c r="U70" s="99"/>
      <c r="V70" s="99"/>
      <c r="W70" s="99"/>
      <c r="X70" s="99"/>
      <c r="Y70" s="99"/>
      <c r="Z70" s="99" t="s">
        <v>46</v>
      </c>
      <c r="AA70" s="99"/>
      <c r="AB70" s="99"/>
      <c r="AC70" s="99"/>
      <c r="AD70" s="99"/>
      <c r="AE70" s="99"/>
      <c r="AF70" s="99"/>
      <c r="AG70" s="99"/>
      <c r="AH70" s="99"/>
      <c r="AI70" s="99" t="s">
        <v>47</v>
      </c>
      <c r="AJ70" s="99"/>
      <c r="AK70" s="99"/>
      <c r="AL70" s="99"/>
      <c r="AM70" s="99"/>
      <c r="AN70" s="99"/>
      <c r="AO70" s="99"/>
      <c r="AP70" s="99"/>
      <c r="AQ70" s="99"/>
      <c r="AR70" s="99"/>
      <c r="AS70" s="99" t="s">
        <v>48</v>
      </c>
      <c r="AT70" s="99"/>
      <c r="AU70" s="99"/>
      <c r="AV70" s="99"/>
      <c r="AW70" s="99"/>
      <c r="AX70" s="99"/>
      <c r="AY70" s="99"/>
      <c r="AZ70" s="99"/>
      <c r="BA70" s="99"/>
      <c r="BB70" s="99" t="s">
        <v>49</v>
      </c>
      <c r="BC70" s="99"/>
      <c r="BD70" s="99"/>
      <c r="BE70" s="99"/>
      <c r="BF70" s="99"/>
      <c r="BG70" s="99"/>
      <c r="BH70" s="99"/>
      <c r="BI70" s="99"/>
      <c r="BJ70" s="99"/>
    </row>
    <row r="71" spans="1:62" ht="9" customHeight="1" x14ac:dyDescent="0.15">
      <c r="A71" s="99"/>
      <c r="B71" s="99"/>
      <c r="C71" s="99"/>
      <c r="D71" s="99"/>
      <c r="E71" s="99"/>
      <c r="F71" s="99"/>
      <c r="G71" s="99"/>
      <c r="H71" s="99"/>
      <c r="I71" s="102"/>
      <c r="J71" s="102"/>
      <c r="K71" s="102"/>
      <c r="L71" s="102"/>
      <c r="M71" s="102"/>
      <c r="N71" s="102"/>
      <c r="O71" s="102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</row>
    <row r="72" spans="1:62" ht="9" customHeight="1" x14ac:dyDescent="0.15">
      <c r="A72" s="99" t="s">
        <v>40</v>
      </c>
      <c r="B72" s="99"/>
      <c r="C72" s="99"/>
      <c r="D72" s="99"/>
      <c r="E72" s="99"/>
      <c r="F72" s="99"/>
      <c r="G72" s="99"/>
      <c r="H72" s="99"/>
      <c r="I72" s="101">
        <f>IFERROR(I68*補助金実績報告額算出表!K48/補助金実績報告額算出表!K54,0)</f>
        <v>0</v>
      </c>
      <c r="J72" s="101"/>
      <c r="K72" s="101"/>
      <c r="L72" s="101"/>
      <c r="M72" s="101"/>
      <c r="N72" s="101"/>
      <c r="O72" s="101"/>
      <c r="P72" s="100">
        <f>ROUNDDOWN(IFERROR(I68*補助金実績報告額算出表!K48/補助金実績報告額算出表!K54,0),0)</f>
        <v>0</v>
      </c>
      <c r="Q72" s="100"/>
      <c r="R72" s="100"/>
      <c r="S72" s="100"/>
      <c r="T72" s="100"/>
      <c r="U72" s="100"/>
      <c r="V72" s="100"/>
      <c r="W72" s="100"/>
      <c r="X72" s="100"/>
      <c r="Y72" s="100"/>
      <c r="Z72" s="101">
        <f>I72-P72</f>
        <v>0</v>
      </c>
      <c r="AA72" s="101"/>
      <c r="AB72" s="101"/>
      <c r="AC72" s="101"/>
      <c r="AD72" s="101"/>
      <c r="AE72" s="101"/>
      <c r="AF72" s="101"/>
      <c r="AG72" s="101"/>
      <c r="AH72" s="101"/>
      <c r="AI72" s="99">
        <f>_xlfn.RANK.EQ(Z72,Z72:AH77)</f>
        <v>1</v>
      </c>
      <c r="AJ72" s="99"/>
      <c r="AK72" s="99"/>
      <c r="AL72" s="99"/>
      <c r="AM72" s="99"/>
      <c r="AN72" s="99"/>
      <c r="AO72" s="99"/>
      <c r="AP72" s="99"/>
      <c r="AQ72" s="99"/>
      <c r="AR72" s="99"/>
      <c r="AS72" s="100">
        <f>IF(AI72&lt;=Z68,1,0)</f>
        <v>0</v>
      </c>
      <c r="AT72" s="100"/>
      <c r="AU72" s="100"/>
      <c r="AV72" s="100"/>
      <c r="AW72" s="100"/>
      <c r="AX72" s="100"/>
      <c r="AY72" s="100"/>
      <c r="AZ72" s="100"/>
      <c r="BA72" s="100"/>
      <c r="BB72" s="100">
        <f>P72+AS72</f>
        <v>0</v>
      </c>
      <c r="BC72" s="100"/>
      <c r="BD72" s="100"/>
      <c r="BE72" s="100"/>
      <c r="BF72" s="100"/>
      <c r="BG72" s="100"/>
      <c r="BH72" s="100"/>
      <c r="BI72" s="100"/>
      <c r="BJ72" s="100"/>
    </row>
    <row r="73" spans="1:62" ht="9" customHeight="1" x14ac:dyDescent="0.15">
      <c r="A73" s="99"/>
      <c r="B73" s="99"/>
      <c r="C73" s="99"/>
      <c r="D73" s="99"/>
      <c r="E73" s="99"/>
      <c r="F73" s="99"/>
      <c r="G73" s="99"/>
      <c r="H73" s="99"/>
      <c r="I73" s="101"/>
      <c r="J73" s="101"/>
      <c r="K73" s="101"/>
      <c r="L73" s="101"/>
      <c r="M73" s="101"/>
      <c r="N73" s="101"/>
      <c r="O73" s="101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1"/>
      <c r="AA73" s="101"/>
      <c r="AB73" s="101"/>
      <c r="AC73" s="101"/>
      <c r="AD73" s="101"/>
      <c r="AE73" s="101"/>
      <c r="AF73" s="101"/>
      <c r="AG73" s="101"/>
      <c r="AH73" s="101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</row>
    <row r="74" spans="1:62" ht="9" customHeight="1" x14ac:dyDescent="0.15">
      <c r="A74" s="99">
        <f>A9</f>
        <v>0</v>
      </c>
      <c r="B74" s="99"/>
      <c r="C74" s="99"/>
      <c r="D74" s="99"/>
      <c r="E74" s="99"/>
      <c r="F74" s="99"/>
      <c r="G74" s="99"/>
      <c r="H74" s="99"/>
      <c r="I74" s="101">
        <f>IFERROR(I68*補助金実績報告額算出表!K50/補助金実績報告額算出表!K54,0)</f>
        <v>0</v>
      </c>
      <c r="J74" s="101"/>
      <c r="K74" s="101"/>
      <c r="L74" s="101"/>
      <c r="M74" s="101"/>
      <c r="N74" s="101"/>
      <c r="O74" s="101"/>
      <c r="P74" s="100">
        <f>ROUNDDOWN(IFERROR(I68*補助金実績報告額算出表!K50/補助金実績報告額算出表!K54,0),0)</f>
        <v>0</v>
      </c>
      <c r="Q74" s="100"/>
      <c r="R74" s="100"/>
      <c r="S74" s="100"/>
      <c r="T74" s="100"/>
      <c r="U74" s="100"/>
      <c r="V74" s="100"/>
      <c r="W74" s="100"/>
      <c r="X74" s="100"/>
      <c r="Y74" s="100"/>
      <c r="Z74" s="101">
        <f>I74-P74</f>
        <v>0</v>
      </c>
      <c r="AA74" s="101"/>
      <c r="AB74" s="101"/>
      <c r="AC74" s="101"/>
      <c r="AD74" s="101"/>
      <c r="AE74" s="101"/>
      <c r="AF74" s="101"/>
      <c r="AG74" s="101"/>
      <c r="AH74" s="101"/>
      <c r="AI74" s="99" t="str">
        <f>IF(A74=0,"",_xlfn.RANK.EQ(Z74,Z72:AH77))</f>
        <v/>
      </c>
      <c r="AJ74" s="99"/>
      <c r="AK74" s="99"/>
      <c r="AL74" s="99"/>
      <c r="AM74" s="99"/>
      <c r="AN74" s="99"/>
      <c r="AO74" s="99"/>
      <c r="AP74" s="99"/>
      <c r="AQ74" s="99"/>
      <c r="AR74" s="99"/>
      <c r="AS74" s="100">
        <f>IF(AI74&lt;=Z68,1,0)</f>
        <v>0</v>
      </c>
      <c r="AT74" s="100"/>
      <c r="AU74" s="100"/>
      <c r="AV74" s="100"/>
      <c r="AW74" s="100"/>
      <c r="AX74" s="100"/>
      <c r="AY74" s="100"/>
      <c r="AZ74" s="100"/>
      <c r="BA74" s="100"/>
      <c r="BB74" s="100">
        <f>IF(A74=0,0,P74+AS74)</f>
        <v>0</v>
      </c>
      <c r="BC74" s="100"/>
      <c r="BD74" s="100"/>
      <c r="BE74" s="100"/>
      <c r="BF74" s="100"/>
      <c r="BG74" s="100"/>
      <c r="BH74" s="100"/>
      <c r="BI74" s="100"/>
      <c r="BJ74" s="100"/>
    </row>
    <row r="75" spans="1:62" ht="9" customHeight="1" x14ac:dyDescent="0.15">
      <c r="A75" s="99"/>
      <c r="B75" s="99"/>
      <c r="C75" s="99"/>
      <c r="D75" s="99"/>
      <c r="E75" s="99"/>
      <c r="F75" s="99"/>
      <c r="G75" s="99"/>
      <c r="H75" s="99"/>
      <c r="I75" s="101"/>
      <c r="J75" s="101"/>
      <c r="K75" s="101"/>
      <c r="L75" s="101"/>
      <c r="M75" s="101"/>
      <c r="N75" s="101"/>
      <c r="O75" s="101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1"/>
      <c r="AA75" s="101"/>
      <c r="AB75" s="101"/>
      <c r="AC75" s="101"/>
      <c r="AD75" s="101"/>
      <c r="AE75" s="101"/>
      <c r="AF75" s="101"/>
      <c r="AG75" s="101"/>
      <c r="AH75" s="101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</row>
    <row r="76" spans="1:62" ht="9" customHeight="1" x14ac:dyDescent="0.15">
      <c r="A76" s="99">
        <f>A11</f>
        <v>0</v>
      </c>
      <c r="B76" s="99"/>
      <c r="C76" s="99"/>
      <c r="D76" s="99"/>
      <c r="E76" s="99"/>
      <c r="F76" s="99"/>
      <c r="G76" s="99"/>
      <c r="H76" s="99"/>
      <c r="I76" s="101">
        <f>IFERROR(I68*補助金実績報告額算出表!K52/補助金実績報告額算出表!K54,0)</f>
        <v>0</v>
      </c>
      <c r="J76" s="101"/>
      <c r="K76" s="101"/>
      <c r="L76" s="101"/>
      <c r="M76" s="101"/>
      <c r="N76" s="101"/>
      <c r="O76" s="101"/>
      <c r="P76" s="100">
        <f>ROUNDDOWN(IFERROR(I68*補助金実績報告額算出表!K52/補助金実績報告額算出表!K54,0),0)</f>
        <v>0</v>
      </c>
      <c r="Q76" s="100"/>
      <c r="R76" s="100"/>
      <c r="S76" s="100"/>
      <c r="T76" s="100"/>
      <c r="U76" s="100"/>
      <c r="V76" s="100"/>
      <c r="W76" s="100"/>
      <c r="X76" s="100"/>
      <c r="Y76" s="100"/>
      <c r="Z76" s="101">
        <f>I76-P76</f>
        <v>0</v>
      </c>
      <c r="AA76" s="101"/>
      <c r="AB76" s="101"/>
      <c r="AC76" s="101"/>
      <c r="AD76" s="101"/>
      <c r="AE76" s="101"/>
      <c r="AF76" s="101"/>
      <c r="AG76" s="101"/>
      <c r="AH76" s="101"/>
      <c r="AI76" s="99" t="str">
        <f>IF(A76=0,"",_xlfn.RANK.EQ(Z76,Z72:AH77))</f>
        <v/>
      </c>
      <c r="AJ76" s="99"/>
      <c r="AK76" s="99"/>
      <c r="AL76" s="99"/>
      <c r="AM76" s="99"/>
      <c r="AN76" s="99"/>
      <c r="AO76" s="99"/>
      <c r="AP76" s="99"/>
      <c r="AQ76" s="99"/>
      <c r="AR76" s="99"/>
      <c r="AS76" s="100">
        <f>IF(AI76&lt;=Z68,1,0)</f>
        <v>0</v>
      </c>
      <c r="AT76" s="100"/>
      <c r="AU76" s="100"/>
      <c r="AV76" s="100"/>
      <c r="AW76" s="100"/>
      <c r="AX76" s="100"/>
      <c r="AY76" s="100"/>
      <c r="AZ76" s="100"/>
      <c r="BA76" s="100"/>
      <c r="BB76" s="100">
        <f>IF(A76=0,0,P76+AS76)</f>
        <v>0</v>
      </c>
      <c r="BC76" s="100"/>
      <c r="BD76" s="100"/>
      <c r="BE76" s="100"/>
      <c r="BF76" s="100"/>
      <c r="BG76" s="100"/>
      <c r="BH76" s="100"/>
      <c r="BI76" s="100"/>
      <c r="BJ76" s="100"/>
    </row>
    <row r="77" spans="1:62" ht="9" customHeight="1" x14ac:dyDescent="0.15">
      <c r="A77" s="99"/>
      <c r="B77" s="99"/>
      <c r="C77" s="99"/>
      <c r="D77" s="99"/>
      <c r="E77" s="99"/>
      <c r="F77" s="99"/>
      <c r="G77" s="99"/>
      <c r="H77" s="99"/>
      <c r="I77" s="101"/>
      <c r="J77" s="101"/>
      <c r="K77" s="101"/>
      <c r="L77" s="101"/>
      <c r="M77" s="101"/>
      <c r="N77" s="101"/>
      <c r="O77" s="101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1"/>
      <c r="AA77" s="101"/>
      <c r="AB77" s="101"/>
      <c r="AC77" s="101"/>
      <c r="AD77" s="101"/>
      <c r="AE77" s="101"/>
      <c r="AF77" s="101"/>
      <c r="AG77" s="101"/>
      <c r="AH77" s="101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</row>
    <row r="78" spans="1:62" ht="9" customHeight="1" x14ac:dyDescent="0.15"/>
    <row r="79" spans="1:62" ht="9" customHeight="1" x14ac:dyDescent="0.15"/>
    <row r="80" spans="1:62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</sheetData>
  <sheetProtection password="AB28" sheet="1" objects="1" scenarios="1"/>
  <mergeCells count="210">
    <mergeCell ref="BB20:BJ21"/>
    <mergeCell ref="A18:H19"/>
    <mergeCell ref="P11:Y12"/>
    <mergeCell ref="Z11:AH12"/>
    <mergeCell ref="BB9:BJ10"/>
    <mergeCell ref="BB37:BJ38"/>
    <mergeCell ref="A35:H36"/>
    <mergeCell ref="I35:O36"/>
    <mergeCell ref="P35:Y36"/>
    <mergeCell ref="Z35:AH36"/>
    <mergeCell ref="AI35:AR36"/>
    <mergeCell ref="AS35:BA36"/>
    <mergeCell ref="AI9:AR10"/>
    <mergeCell ref="AI11:AR12"/>
    <mergeCell ref="BB11:BJ12"/>
    <mergeCell ref="P16:Y17"/>
    <mergeCell ref="Z16:AE17"/>
    <mergeCell ref="AS18:BA19"/>
    <mergeCell ref="A9:H10"/>
    <mergeCell ref="I9:O10"/>
    <mergeCell ref="A11:H12"/>
    <mergeCell ref="I11:O12"/>
    <mergeCell ref="A14:H17"/>
    <mergeCell ref="I14:O15"/>
    <mergeCell ref="BB35:BJ36"/>
    <mergeCell ref="A37:H38"/>
    <mergeCell ref="I37:O38"/>
    <mergeCell ref="P37:Y38"/>
    <mergeCell ref="Z37:AH38"/>
    <mergeCell ref="AI37:AR38"/>
    <mergeCell ref="AS37:BA38"/>
    <mergeCell ref="BB33:BJ34"/>
    <mergeCell ref="A31:H32"/>
    <mergeCell ref="I31:O32"/>
    <mergeCell ref="P31:Y32"/>
    <mergeCell ref="Z31:AH32"/>
    <mergeCell ref="AI31:AR32"/>
    <mergeCell ref="AS31:BA32"/>
    <mergeCell ref="A33:H34"/>
    <mergeCell ref="I33:O34"/>
    <mergeCell ref="P33:Y34"/>
    <mergeCell ref="Z33:AH34"/>
    <mergeCell ref="AI33:AR34"/>
    <mergeCell ref="AS33:BA34"/>
    <mergeCell ref="BB5:BJ6"/>
    <mergeCell ref="BB31:BJ32"/>
    <mergeCell ref="Z27:AE28"/>
    <mergeCell ref="P29:Y30"/>
    <mergeCell ref="Z29:AE30"/>
    <mergeCell ref="AI5:AR6"/>
    <mergeCell ref="AS9:BA10"/>
    <mergeCell ref="AS11:BA12"/>
    <mergeCell ref="BB7:BJ8"/>
    <mergeCell ref="P5:Y6"/>
    <mergeCell ref="P9:Y10"/>
    <mergeCell ref="Z9:AH10"/>
    <mergeCell ref="P7:Y8"/>
    <mergeCell ref="Z7:AH8"/>
    <mergeCell ref="P18:Y19"/>
    <mergeCell ref="Z18:AH19"/>
    <mergeCell ref="AI18:AR19"/>
    <mergeCell ref="P14:Y15"/>
    <mergeCell ref="Z14:AE15"/>
    <mergeCell ref="BB18:BJ19"/>
    <mergeCell ref="P20:Y21"/>
    <mergeCell ref="Z20:AH21"/>
    <mergeCell ref="AI20:AR21"/>
    <mergeCell ref="AS20:BA21"/>
    <mergeCell ref="I3:O4"/>
    <mergeCell ref="P1:Y2"/>
    <mergeCell ref="P3:Y4"/>
    <mergeCell ref="Z1:AE2"/>
    <mergeCell ref="Z3:AE4"/>
    <mergeCell ref="Z5:AH6"/>
    <mergeCell ref="A1:H4"/>
    <mergeCell ref="I1:O2"/>
    <mergeCell ref="AS5:BA6"/>
    <mergeCell ref="A27:H30"/>
    <mergeCell ref="I27:O28"/>
    <mergeCell ref="P27:Y28"/>
    <mergeCell ref="I29:O30"/>
    <mergeCell ref="I20:O21"/>
    <mergeCell ref="AS22:BA23"/>
    <mergeCell ref="A5:H6"/>
    <mergeCell ref="AS7:BA8"/>
    <mergeCell ref="AI7:AR8"/>
    <mergeCell ref="I5:O6"/>
    <mergeCell ref="I7:O8"/>
    <mergeCell ref="A7:H8"/>
    <mergeCell ref="I16:O17"/>
    <mergeCell ref="A20:H21"/>
    <mergeCell ref="I18:O19"/>
    <mergeCell ref="I22:O23"/>
    <mergeCell ref="BB22:BJ23"/>
    <mergeCell ref="A24:H25"/>
    <mergeCell ref="I24:O25"/>
    <mergeCell ref="P24:Y25"/>
    <mergeCell ref="Z24:AH25"/>
    <mergeCell ref="AI24:AR25"/>
    <mergeCell ref="AS24:BA25"/>
    <mergeCell ref="BB24:BJ25"/>
    <mergeCell ref="A22:H23"/>
    <mergeCell ref="P22:Y23"/>
    <mergeCell ref="Z22:AH23"/>
    <mergeCell ref="AI22:AR23"/>
    <mergeCell ref="BB44:BJ45"/>
    <mergeCell ref="A46:H47"/>
    <mergeCell ref="I46:O47"/>
    <mergeCell ref="P46:Y47"/>
    <mergeCell ref="Z46:AH47"/>
    <mergeCell ref="AI46:AR47"/>
    <mergeCell ref="AS46:BA47"/>
    <mergeCell ref="BB46:BJ47"/>
    <mergeCell ref="A44:H45"/>
    <mergeCell ref="I44:O45"/>
    <mergeCell ref="AS44:BA45"/>
    <mergeCell ref="P44:Y45"/>
    <mergeCell ref="Z44:AH45"/>
    <mergeCell ref="AI44:AR45"/>
    <mergeCell ref="A40:H43"/>
    <mergeCell ref="I40:O41"/>
    <mergeCell ref="P40:Y41"/>
    <mergeCell ref="Z40:AE41"/>
    <mergeCell ref="I42:O43"/>
    <mergeCell ref="P42:Y43"/>
    <mergeCell ref="Z42:AE43"/>
    <mergeCell ref="A53:H56"/>
    <mergeCell ref="I53:O54"/>
    <mergeCell ref="P53:Y54"/>
    <mergeCell ref="Z53:AE54"/>
    <mergeCell ref="I55:O56"/>
    <mergeCell ref="P55:Y56"/>
    <mergeCell ref="Z55:AE56"/>
    <mergeCell ref="AS48:BA49"/>
    <mergeCell ref="BB48:BJ49"/>
    <mergeCell ref="A50:H51"/>
    <mergeCell ref="I50:O51"/>
    <mergeCell ref="P50:Y51"/>
    <mergeCell ref="Z50:AH51"/>
    <mergeCell ref="AI50:AR51"/>
    <mergeCell ref="AS50:BA51"/>
    <mergeCell ref="BB50:BJ51"/>
    <mergeCell ref="A48:H49"/>
    <mergeCell ref="I48:O49"/>
    <mergeCell ref="P48:Y49"/>
    <mergeCell ref="Z48:AH49"/>
    <mergeCell ref="AI48:AR49"/>
    <mergeCell ref="AS57:BA58"/>
    <mergeCell ref="BB57:BJ58"/>
    <mergeCell ref="A59:H60"/>
    <mergeCell ref="I59:O60"/>
    <mergeCell ref="P59:Y60"/>
    <mergeCell ref="Z59:AH60"/>
    <mergeCell ref="AI59:AR60"/>
    <mergeCell ref="AS59:BA60"/>
    <mergeCell ref="BB59:BJ60"/>
    <mergeCell ref="A57:H58"/>
    <mergeCell ref="I57:O58"/>
    <mergeCell ref="P57:Y58"/>
    <mergeCell ref="Z57:AH58"/>
    <mergeCell ref="AI57:AR58"/>
    <mergeCell ref="BB63:BJ64"/>
    <mergeCell ref="A61:H62"/>
    <mergeCell ref="I61:O62"/>
    <mergeCell ref="P61:Y62"/>
    <mergeCell ref="Z61:AH62"/>
    <mergeCell ref="AI61:AR62"/>
    <mergeCell ref="P68:Y69"/>
    <mergeCell ref="Z68:AE69"/>
    <mergeCell ref="AS61:BA62"/>
    <mergeCell ref="BB61:BJ62"/>
    <mergeCell ref="A63:H64"/>
    <mergeCell ref="I63:O64"/>
    <mergeCell ref="P63:Y64"/>
    <mergeCell ref="Z63:AH64"/>
    <mergeCell ref="AI63:AR64"/>
    <mergeCell ref="AS63:BA64"/>
    <mergeCell ref="I70:O71"/>
    <mergeCell ref="P70:Y71"/>
    <mergeCell ref="Z70:AH71"/>
    <mergeCell ref="AI70:AR71"/>
    <mergeCell ref="A66:H69"/>
    <mergeCell ref="I66:O67"/>
    <mergeCell ref="P66:Y67"/>
    <mergeCell ref="Z66:AE67"/>
    <mergeCell ref="I68:O69"/>
    <mergeCell ref="BB70:BJ71"/>
    <mergeCell ref="BB72:BJ73"/>
    <mergeCell ref="AS74:BA75"/>
    <mergeCell ref="BB74:BJ75"/>
    <mergeCell ref="BB76:BJ77"/>
    <mergeCell ref="A74:H75"/>
    <mergeCell ref="A76:H77"/>
    <mergeCell ref="I76:O77"/>
    <mergeCell ref="P76:Y77"/>
    <mergeCell ref="Z76:AH77"/>
    <mergeCell ref="AI76:AR77"/>
    <mergeCell ref="AS76:BA77"/>
    <mergeCell ref="I74:O75"/>
    <mergeCell ref="P74:Y75"/>
    <mergeCell ref="A72:H73"/>
    <mergeCell ref="I72:O73"/>
    <mergeCell ref="P72:Y73"/>
    <mergeCell ref="Z72:AH73"/>
    <mergeCell ref="AI72:AR73"/>
    <mergeCell ref="AS72:BA73"/>
    <mergeCell ref="Z74:AH75"/>
    <mergeCell ref="AI74:AR75"/>
    <mergeCell ref="AS70:BA71"/>
    <mergeCell ref="A70:H71"/>
  </mergeCells>
  <phoneticPr fontId="1"/>
  <conditionalFormatting sqref="A9:H12">
    <cfRule type="cellIs" dxfId="5" priority="6" operator="equal">
      <formula>0</formula>
    </cfRule>
  </conditionalFormatting>
  <conditionalFormatting sqref="A35:H38">
    <cfRule type="cellIs" dxfId="4" priority="5" operator="equal">
      <formula>0</formula>
    </cfRule>
  </conditionalFormatting>
  <conditionalFormatting sqref="A22:H25">
    <cfRule type="cellIs" dxfId="3" priority="4" operator="equal">
      <formula>0</formula>
    </cfRule>
  </conditionalFormatting>
  <conditionalFormatting sqref="A48:H51">
    <cfRule type="cellIs" dxfId="2" priority="3" operator="equal">
      <formula>0</formula>
    </cfRule>
  </conditionalFormatting>
  <conditionalFormatting sqref="A61:H64">
    <cfRule type="cellIs" dxfId="1" priority="2" operator="equal">
      <formula>0</formula>
    </cfRule>
  </conditionalFormatting>
  <conditionalFormatting sqref="A74:H7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17" sqref="A17"/>
    </sheetView>
  </sheetViews>
  <sheetFormatPr defaultRowHeight="13.5" x14ac:dyDescent="0.15"/>
  <cols>
    <col min="1" max="1" width="52.75" bestFit="1" customWidth="1"/>
    <col min="2" max="2" width="9" bestFit="1" customWidth="1"/>
  </cols>
  <sheetData>
    <row r="1" spans="1:2" ht="20.100000000000001" customHeight="1" x14ac:dyDescent="0.15">
      <c r="A1" s="2" t="s">
        <v>58</v>
      </c>
      <c r="B1" s="2" t="s">
        <v>78</v>
      </c>
    </row>
    <row r="2" spans="1:2" ht="20.100000000000001" customHeight="1" x14ac:dyDescent="0.15">
      <c r="A2" s="3" t="s">
        <v>0</v>
      </c>
      <c r="B2" s="9"/>
    </row>
    <row r="3" spans="1:2" ht="20.100000000000001" customHeight="1" x14ac:dyDescent="0.15">
      <c r="A3" s="3" t="s">
        <v>79</v>
      </c>
      <c r="B3" s="9">
        <v>1</v>
      </c>
    </row>
    <row r="4" spans="1:2" ht="20.100000000000001" customHeight="1" x14ac:dyDescent="0.15">
      <c r="A4" s="3" t="s">
        <v>35</v>
      </c>
      <c r="B4" s="9"/>
    </row>
    <row r="5" spans="1:2" ht="20.100000000000001" customHeight="1" x14ac:dyDescent="0.15">
      <c r="A5" s="4" t="s">
        <v>59</v>
      </c>
      <c r="B5" s="10">
        <v>1</v>
      </c>
    </row>
  </sheetData>
  <sheetProtection password="AB28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軽減調書総括表</vt:lpstr>
      <vt:lpstr>補助金実績報告額算出表</vt:lpstr>
      <vt:lpstr>計算シート</vt:lpstr>
      <vt:lpstr>テーブル</vt:lpstr>
      <vt:lpstr>サービス種類テーブル</vt:lpstr>
      <vt:lpstr>介護費負担_軽減額_合計</vt:lpstr>
      <vt:lpstr>介護費負担１割相当額</vt:lpstr>
      <vt:lpstr>介護費負担１分相当額</vt:lpstr>
      <vt:lpstr>居住費_軽減額_合計</vt:lpstr>
      <vt:lpstr>居住費１割相当額</vt:lpstr>
      <vt:lpstr>居住費１分相当額</vt:lpstr>
      <vt:lpstr>食費_軽減額_合計</vt:lpstr>
      <vt:lpstr>食費１割負担相当額</vt:lpstr>
      <vt:lpstr>食費１分負担相当額</vt:lpstr>
      <vt:lpstr>生活保護判定テーブル</vt:lpstr>
    </vt:vector>
  </TitlesOfParts>
  <Company>町田市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2019-10-07T00:50:45Z</cp:lastPrinted>
  <dcterms:created xsi:type="dcterms:W3CDTF">2015-01-06T23:41:56Z</dcterms:created>
  <dcterms:modified xsi:type="dcterms:W3CDTF">2019-10-07T01:59:37Z</dcterms:modified>
</cp:coreProperties>
</file>