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66925"/>
  <xr:revisionPtr revIDLastSave="0" documentId="13_ncr:1_{E33987E7-E05E-44C0-A530-F7D49F3E6B5B}" xr6:coauthVersionLast="47" xr6:coauthVersionMax="47" xr10:uidLastSave="{00000000-0000-0000-0000-000000000000}"/>
  <bookViews>
    <workbookView xWindow="-120" yWindow="-120" windowWidth="29040" windowHeight="15720" tabRatio="859" xr2:uid="{00000000-000D-0000-FFFF-FFFF00000000}"/>
  </bookViews>
  <sheets>
    <sheet name="記入方法" sheetId="4" r:id="rId1"/>
    <sheet name="シフト記号表（勤務時間帯）" sheetId="10" r:id="rId2"/>
    <sheet name="認知症対応型共同生活介護（1枚用）" sheetId="11" r:id="rId3"/>
    <sheet name="認知症対応型共同生活介護(50人)" sheetId="12" r:id="rId4"/>
    <sheet name="プルダウン・リスト" sheetId="3" r:id="rId5"/>
  </sheets>
  <definedNames>
    <definedName name="【記載例】シフト記号" localSheetId="1">'シフト記号表（勤務時間帯）'!$C$6:$C$47</definedName>
    <definedName name="【記載例】シフト記号">#REF!</definedName>
    <definedName name="_xlnm.Print_Area" localSheetId="1">'シフト記号表（勤務時間帯）'!$B$1:$AB$52</definedName>
    <definedName name="_xlnm.Print_Area" localSheetId="0">記入方法!$B$1:$Q$84</definedName>
    <definedName name="_xlnm.Print_Area" localSheetId="2">'認知症対応型共同生活介護（1枚用）'!$A$1:$BI$74</definedName>
    <definedName name="_xlnm.Print_Area" localSheetId="3">'認知症対応型共同生活介護(50人)'!$A$1:$BI$177</definedName>
    <definedName name="_xlnm.Print_Titles" localSheetId="2">'認知症対応型共同生活介護（1枚用）'!$1:$20</definedName>
    <definedName name="_xlnm.Print_Titles" localSheetId="3">'認知症対応型共同生活介護(50人)'!$1:$20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4" i="12" l="1"/>
  <c r="W174" i="12"/>
  <c r="X174" i="12"/>
  <c r="Y174" i="12"/>
  <c r="Z174" i="12"/>
  <c r="AA174" i="12"/>
  <c r="AB174" i="12"/>
  <c r="AC174" i="12"/>
  <c r="AD174" i="12"/>
  <c r="AE174" i="12"/>
  <c r="AF174" i="12"/>
  <c r="AG174" i="12"/>
  <c r="AH174" i="12"/>
  <c r="AI174" i="12"/>
  <c r="AJ174" i="12"/>
  <c r="AK174" i="12"/>
  <c r="AL174" i="12"/>
  <c r="AM174" i="12"/>
  <c r="AN174" i="12"/>
  <c r="AO174" i="12"/>
  <c r="AP174" i="12"/>
  <c r="AQ174" i="12"/>
  <c r="AR174" i="12"/>
  <c r="AS174" i="12"/>
  <c r="AT174" i="12"/>
  <c r="AU174" i="12"/>
  <c r="AV174" i="12"/>
  <c r="AW174" i="12"/>
  <c r="AX174" i="12"/>
  <c r="AY174"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U174" i="12"/>
  <c r="AZ16" i="12" l="1"/>
  <c r="AZ16"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5" i="12"/>
  <c r="BB85" i="12" s="1"/>
  <c r="AZ109" i="12"/>
  <c r="BB109" i="12" s="1"/>
  <c r="AZ121" i="12"/>
  <c r="BB121" i="12" s="1"/>
  <c r="AZ133" i="12"/>
  <c r="BB133" i="12" s="1"/>
  <c r="AZ145" i="12"/>
  <c r="BB145" i="12" s="1"/>
  <c r="AZ157" i="12"/>
  <c r="BB157" i="12" s="1"/>
  <c r="AZ169" i="12"/>
  <c r="BB169"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V72"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S19" i="12"/>
  <c r="AS20"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BC8" i="12"/>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alcChain>
</file>

<file path=xl/sharedStrings.xml><?xml version="1.0" encoding="utf-8"?>
<sst xmlns="http://schemas.openxmlformats.org/spreadsheetml/2006/main" count="928" uniqueCount="203">
  <si>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</si>
  <si>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</si>
  <si>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</si>
  <si>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</si>
  <si>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</si>
  <si>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</si>
  <si>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</si>
  <si>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</si>
  <si>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</si>
  <si>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</si>
  <si>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</si>
  <si>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</si>
  <si>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</si>
  <si>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</si>
  <si>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</si>
  <si>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</si>
  <si>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</si>
  <si>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</si>
  <si>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</si>
  <si>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</si>
  <si>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</si>
  <si>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</si>
  <si>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</si>
  <si>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</si>
  <si>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</si>
  <si>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</si>
  <si>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</si>
  <si>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</si>
  <si>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</si>
  <si>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</si>
  <si>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</si>
  <si>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</si>
  <si>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</si>
  <si>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</si>
  <si>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</si>
  <si>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</si>
  <si>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</si>
  <si>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</si>
  <si>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</si>
  <si>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</si>
  <si>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</si>
  <si>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</si>
  <si>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</si>
  <si>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</si>
  <si>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</si>
  <si>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</si>
  <si>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</si>
  <si>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</si>
  <si>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</si>
  <si>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</si>
  <si>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</si>
  <si>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</si>
  <si>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</si>
  <si>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</si>
  <si>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</si>
  <si>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</si>
  <si>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</si>
  <si>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</si>
  <si>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</si>
  <si>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</si>
  <si>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</si>
  <si>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</si>
  <si>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</si>
  <si>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</si>
  <si>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</si>
  <si>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</si>
  <si>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</si>
  <si>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</si>
  <si>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</si>
  <si>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</si>
  <si>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</si>
  <si>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</si>
  <si>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</si>
  <si>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</si>
  <si>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</si>
  <si>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</si>
  <si>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</si>
  <si>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</si>
  <si>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</si>
  <si>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</si>
  <si>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</si>
  <si>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</si>
  <si>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</si>
  <si>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</si>
  <si>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</si>
  <si>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</si>
  <si>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</si>
  <si>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</si>
  <si>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</si>
  <si>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</si>
  <si>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</si>
  <si>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</si>
  <si>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</si>
  <si>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</si>
  <si>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</si>
  <si>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</si>
  <si>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</si>
  <si>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</si>
  <si>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</si>
  <si>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</si>
  <si>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</si>
  <si>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</si>
  <si>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</si>
  <si>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</si>
  <si>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</si>
  <si>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</si>
  <si>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</si>
  <si>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</si>
  <si>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</si>
  <si>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</si>
  <si>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</si>
  <si>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</si>
  <si>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</si>
  <si>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</si>
  <si>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</si>
  <si>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</si>
  <si>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</si>
  <si>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</si>
  <si>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</si>
  <si>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</si>
  <si>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</si>
  <si>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</si>
  <si>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</si>
  <si>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</si>
  <si>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</si>
  <si>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</si>
  <si>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</si>
  <si>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</si>
  <si>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</si>
  <si>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</si>
  <si>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</si>
  <si>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</si>
  <si>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</si>
  <si>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</si>
  <si>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</si>
  <si>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</si>
  <si>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</si>
  <si>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</si>
  <si>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</si>
  <si>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</si>
  <si>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</si>
  <si>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</si>
  <si>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</si>
  <si>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</si>
  <si>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</si>
  <si>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</si>
  <si>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４週</t>
  </si>
  <si>
    <t>（宿直   ･･･</t>
    <rPh sb="1" eb="3">
      <t>シュクチョク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</si>
  <si>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</si>
  <si>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</si>
  <si>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</si>
  <si>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</si>
  <si>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</si>
  <si>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</si>
  <si>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</si>
  <si>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</si>
  <si>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</si>
  <si>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</si>
  <si>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</si>
  <si>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</si>
  <si>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</si>
  <si>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</si>
  <si>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</si>
  <si>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</si>
  <si>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</si>
  <si>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</si>
  <si>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</si>
  <si>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</si>
  <si>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</si>
  <si>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</si>
  <si>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</si>
  <si>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</si>
  <si>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</si>
  <si>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</si>
  <si>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</si>
  <si>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</si>
  <si>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</si>
  <si>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</si>
  <si>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</si>
  <si>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</si>
  <si>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</si>
  <si>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</si>
  <si>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</si>
  <si>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</si>
  <si>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</si>
  <si>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</si>
  <si>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</si>
  <si>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</si>
  <si>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</si>
  <si>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</si>
  <si>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</si>
  <si>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</si>
  <si>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</si>
  <si>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</si>
  <si>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</si>
  <si>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</si>
  <si>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</si>
  <si>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</si>
  <si>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</si>
  <si>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</si>
  <si>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</si>
  <si>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</si>
  <si>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（標準様式1）</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</si>
</sst>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5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0" fontId="23" fillId="3" borderId="0" xfId="0" applyFont="1" applyFill="1">
      <alignment vertical="center"/>
    </xf>
    <xf numFmtId="0" fontId="5" fillId="3" borderId="0" xfId="0" applyFont="1" applyFill="1" applyAlignment="1">
      <alignment horizontal="left" vertical="center" indent="1"/>
    </xf>
    <xf numFmtId="0" fontId="17" fillId="3" borderId="8"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6" fontId="8" fillId="0" borderId="0" xfId="0" applyNumberFormat="1" applyFont="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1" fillId="0" borderId="80" xfId="0" applyFont="1" applyBorder="1" applyAlignment="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178" fontId="1" fillId="0" borderId="7" xfId="0" applyNumberFormat="1" applyFont="1" applyBorder="1" applyAlignment="1">
      <alignment horizontal="center" vertical="center" shrinkToFit="1"/>
    </xf>
  </cellXfs>
  <cellStyles count="2">
    <cellStyle name="桁区切り" xfId="1" builtinId="6"/>
    <cellStyle name="標準" xfId="0" builtinId="0"/>
  </cellStyles>
  <dxfs count="13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tabSelected="1" view="pageBreakPreview" zoomScale="85" zoomScaleNormal="100" zoomScaleSheetLayoutView="85" workbookViewId="0"/>
  </sheetViews>
  <sheetFormatPr defaultRowHeight="18.75" x14ac:dyDescent="0.4"/>
  <cols>
    <col min="1" max="1" width="1.375" style="36" customWidth="1"/>
    <col min="2" max="3" width="9" style="36"/>
    <col min="4" max="4" width="40.625" style="36" customWidth="1"/>
    <col min="5" max="16384" width="9" style="36"/>
  </cols>
  <sheetData>
    <row r="1" spans="2:11" x14ac:dyDescent="0.4">
      <c r="B1" s="191" t="s">
        <v>105</v>
      </c>
      <c r="D1" s="67"/>
      <c r="E1" s="67"/>
      <c r="F1" s="67"/>
    </row>
    <row r="2" spans="2:11" s="57" customFormat="1" ht="20.25" customHeight="1" x14ac:dyDescent="0.4">
      <c r="B2" s="68" t="s">
        <v>161</v>
      </c>
      <c r="C2" s="68"/>
      <c r="D2" s="67"/>
      <c r="E2" s="67"/>
      <c r="F2" s="67"/>
    </row>
    <row r="3" spans="2:11" s="57" customFormat="1" ht="20.25" customHeight="1" x14ac:dyDescent="0.4">
      <c r="B3" s="68"/>
      <c r="C3" s="68"/>
      <c r="D3" s="67"/>
      <c r="E3" s="67"/>
      <c r="F3" s="67"/>
    </row>
    <row r="4" spans="2:11" s="57" customFormat="1" ht="20.25" customHeight="1" x14ac:dyDescent="0.4">
      <c r="B4" s="82"/>
      <c r="C4" s="67" t="s">
        <v>123</v>
      </c>
      <c r="D4" s="67"/>
      <c r="F4" s="192" t="s">
        <v>124</v>
      </c>
      <c r="G4" s="192"/>
      <c r="H4" s="192"/>
      <c r="I4" s="192"/>
      <c r="J4" s="192"/>
      <c r="K4" s="192"/>
    </row>
    <row r="5" spans="2:11" s="57" customFormat="1" ht="20.25" customHeight="1" x14ac:dyDescent="0.4">
      <c r="B5" s="83"/>
      <c r="C5" s="67" t="s">
        <v>125</v>
      </c>
      <c r="D5" s="67"/>
      <c r="F5" s="192"/>
      <c r="G5" s="192"/>
      <c r="H5" s="192"/>
      <c r="I5" s="192"/>
      <c r="J5" s="192"/>
      <c r="K5" s="192"/>
    </row>
    <row r="6" spans="2:11" s="57" customFormat="1" ht="20.25" customHeight="1" x14ac:dyDescent="0.4">
      <c r="B6" s="70" t="s">
        <v>118</v>
      </c>
      <c r="C6" s="67"/>
      <c r="D6" s="67"/>
      <c r="E6" s="69"/>
      <c r="F6" s="67"/>
    </row>
    <row r="7" spans="2:11" s="57" customFormat="1" ht="20.25" customHeight="1" x14ac:dyDescent="0.4">
      <c r="B7" s="68"/>
      <c r="C7" s="68"/>
      <c r="D7" s="67"/>
      <c r="E7" s="69"/>
      <c r="F7" s="67"/>
    </row>
    <row r="8" spans="2:11" s="57" customFormat="1" ht="20.25" customHeight="1" x14ac:dyDescent="0.4">
      <c r="B8" s="67" t="s">
        <v>106</v>
      </c>
      <c r="C8" s="68"/>
      <c r="D8" s="67"/>
      <c r="E8" s="69"/>
      <c r="F8" s="67"/>
    </row>
    <row r="9" spans="2:11" s="57" customFormat="1" ht="20.25" customHeight="1" x14ac:dyDescent="0.4">
      <c r="B9" s="68"/>
      <c r="C9" s="68"/>
      <c r="D9" s="67"/>
      <c r="E9" s="67"/>
      <c r="F9" s="67"/>
    </row>
    <row r="10" spans="2:11" s="57" customFormat="1" ht="20.25" customHeight="1" x14ac:dyDescent="0.4">
      <c r="B10" s="67" t="s">
        <v>149</v>
      </c>
      <c r="C10" s="68"/>
      <c r="D10" s="67"/>
      <c r="E10" s="67"/>
      <c r="F10" s="67"/>
    </row>
    <row r="11" spans="2:11" s="57" customFormat="1" ht="20.25" customHeight="1" x14ac:dyDescent="0.4">
      <c r="B11" s="67"/>
      <c r="C11" s="68"/>
      <c r="D11" s="67"/>
      <c r="E11" s="67"/>
      <c r="F11" s="67"/>
    </row>
    <row r="12" spans="2:11" s="57" customFormat="1" ht="20.25" customHeight="1" x14ac:dyDescent="0.4">
      <c r="B12" s="67" t="s">
        <v>153</v>
      </c>
      <c r="C12" s="68"/>
      <c r="D12" s="67"/>
    </row>
    <row r="13" spans="2:11" s="57" customFormat="1" ht="20.25" customHeight="1" x14ac:dyDescent="0.4">
      <c r="B13" s="67"/>
      <c r="C13" s="68"/>
      <c r="D13" s="67"/>
    </row>
    <row r="14" spans="2:11" s="57" customFormat="1" ht="20.25" customHeight="1" x14ac:dyDescent="0.4">
      <c r="B14" s="67" t="s">
        <v>150</v>
      </c>
      <c r="C14" s="68"/>
      <c r="D14" s="67"/>
    </row>
    <row r="15" spans="2:11" s="57" customFormat="1" ht="20.25" customHeight="1" x14ac:dyDescent="0.4">
      <c r="B15" s="67"/>
      <c r="C15" s="68"/>
      <c r="D15" s="67"/>
    </row>
    <row r="16" spans="2:11" s="57" customFormat="1" ht="20.25" customHeight="1" x14ac:dyDescent="0.4">
      <c r="B16" s="67" t="s">
        <v>184</v>
      </c>
      <c r="C16" s="68"/>
      <c r="D16" s="67"/>
    </row>
    <row r="17" spans="2:4" s="57" customFormat="1" ht="20.25" customHeight="1" x14ac:dyDescent="0.4">
      <c r="B17" s="67" t="s">
        <v>182</v>
      </c>
      <c r="C17" s="68"/>
      <c r="D17" s="67"/>
    </row>
    <row r="18" spans="2:4" s="57" customFormat="1" ht="20.25" customHeight="1" x14ac:dyDescent="0.4">
      <c r="B18" s="67" t="s">
        <v>183</v>
      </c>
      <c r="C18" s="68"/>
      <c r="D18" s="67"/>
    </row>
    <row r="19" spans="2:4" s="57" customFormat="1" ht="20.25" customHeight="1" x14ac:dyDescent="0.4">
      <c r="B19" s="67"/>
      <c r="C19" s="68"/>
      <c r="D19" s="67"/>
    </row>
    <row r="20" spans="2:4" s="57" customFormat="1" ht="20.25" customHeight="1" x14ac:dyDescent="0.4">
      <c r="B20" s="67" t="s">
        <v>185</v>
      </c>
      <c r="C20" s="68"/>
      <c r="D20" s="67"/>
    </row>
    <row r="21" spans="2:4" s="57" customFormat="1" ht="20.25" customHeight="1" x14ac:dyDescent="0.4">
      <c r="B21" s="67" t="s">
        <v>164</v>
      </c>
      <c r="C21" s="68"/>
      <c r="D21" s="67"/>
    </row>
    <row r="22" spans="2:4" s="57" customFormat="1" ht="20.25" customHeight="1" x14ac:dyDescent="0.4">
      <c r="B22" s="67"/>
      <c r="C22" s="68"/>
      <c r="D22" s="67"/>
    </row>
    <row r="23" spans="2:4" s="57" customFormat="1" ht="20.25" customHeight="1" x14ac:dyDescent="0.4">
      <c r="B23" s="67" t="s">
        <v>186</v>
      </c>
      <c r="C23" s="68"/>
      <c r="D23" s="67"/>
    </row>
    <row r="24" spans="2:4" s="57" customFormat="1" ht="20.25" customHeight="1" x14ac:dyDescent="0.4">
      <c r="B24" s="67"/>
      <c r="C24" s="68"/>
      <c r="D24" s="67"/>
    </row>
    <row r="25" spans="2:4" s="57" customFormat="1" ht="17.25" customHeight="1" x14ac:dyDescent="0.4">
      <c r="B25" s="67" t="s">
        <v>187</v>
      </c>
      <c r="C25" s="67"/>
      <c r="D25" s="67"/>
    </row>
    <row r="26" spans="2:4" s="57" customFormat="1" ht="17.25" customHeight="1" x14ac:dyDescent="0.4">
      <c r="B26" s="67" t="s">
        <v>107</v>
      </c>
      <c r="C26" s="67"/>
      <c r="D26" s="67"/>
    </row>
    <row r="27" spans="2:4" s="57" customFormat="1" ht="17.25" customHeight="1" x14ac:dyDescent="0.4">
      <c r="B27" s="67"/>
      <c r="C27" s="67"/>
      <c r="D27" s="67"/>
    </row>
    <row r="28" spans="2:4" s="57" customFormat="1" ht="17.25" customHeight="1" x14ac:dyDescent="0.4">
      <c r="B28" s="67"/>
      <c r="C28" s="58" t="s">
        <v>20</v>
      </c>
      <c r="D28" s="58" t="s">
        <v>3</v>
      </c>
    </row>
    <row r="29" spans="2:4" s="57" customFormat="1" ht="17.25" customHeight="1" x14ac:dyDescent="0.4">
      <c r="B29" s="67"/>
      <c r="C29" s="58">
        <v>1</v>
      </c>
      <c r="D29" s="71" t="s">
        <v>76</v>
      </c>
    </row>
    <row r="30" spans="2:4" s="57" customFormat="1" ht="17.25" customHeight="1" x14ac:dyDescent="0.4">
      <c r="B30" s="67"/>
      <c r="C30" s="58">
        <v>2</v>
      </c>
      <c r="D30" s="71" t="s">
        <v>85</v>
      </c>
    </row>
    <row r="31" spans="2:4" s="57" customFormat="1" ht="17.25" customHeight="1" x14ac:dyDescent="0.4">
      <c r="B31" s="67"/>
      <c r="C31" s="58">
        <v>3</v>
      </c>
      <c r="D31" s="71" t="s">
        <v>82</v>
      </c>
    </row>
    <row r="32" spans="2:4" s="57" customFormat="1" ht="17.25" customHeight="1" x14ac:dyDescent="0.4">
      <c r="B32" s="67"/>
      <c r="C32" s="69"/>
      <c r="D32" s="67"/>
    </row>
    <row r="33" spans="2:51" s="57" customFormat="1" ht="17.25" customHeight="1" x14ac:dyDescent="0.4">
      <c r="B33" s="67" t="s">
        <v>188</v>
      </c>
      <c r="C33" s="67"/>
      <c r="D33" s="67"/>
    </row>
    <row r="34" spans="2:51" s="57" customFormat="1" ht="17.25" customHeight="1" x14ac:dyDescent="0.4">
      <c r="B34" s="67" t="s">
        <v>108</v>
      </c>
      <c r="C34" s="67"/>
      <c r="D34" s="67"/>
    </row>
    <row r="35" spans="2:51" s="57" customFormat="1" ht="17.25" customHeight="1" x14ac:dyDescent="0.4">
      <c r="B35" s="67"/>
      <c r="C35" s="67"/>
      <c r="D35" s="67"/>
      <c r="G35" s="72"/>
      <c r="H35" s="72"/>
      <c r="J35" s="72"/>
      <c r="K35" s="72"/>
      <c r="L35" s="72"/>
      <c r="M35" s="72"/>
      <c r="N35" s="72"/>
      <c r="O35" s="72"/>
      <c r="R35" s="72"/>
      <c r="S35" s="72"/>
      <c r="T35" s="72"/>
      <c r="W35" s="72"/>
      <c r="X35" s="72"/>
      <c r="Y35" s="72"/>
    </row>
    <row r="36" spans="2:51" s="57" customFormat="1" ht="17.25" customHeight="1" x14ac:dyDescent="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4">
      <c r="B37" s="67"/>
      <c r="C37" s="58" t="s">
        <v>6</v>
      </c>
      <c r="D37" s="71" t="s">
        <v>109</v>
      </c>
      <c r="G37" s="72"/>
      <c r="H37" s="72"/>
      <c r="J37" s="72"/>
      <c r="K37" s="72"/>
      <c r="L37" s="72"/>
      <c r="M37" s="72"/>
      <c r="N37" s="72"/>
      <c r="O37" s="72"/>
      <c r="R37" s="72"/>
      <c r="S37" s="72"/>
      <c r="T37" s="72"/>
      <c r="W37" s="72"/>
      <c r="X37" s="72"/>
      <c r="Y37" s="72"/>
    </row>
    <row r="38" spans="2:51" s="57" customFormat="1" ht="17.25" customHeight="1" x14ac:dyDescent="0.4">
      <c r="B38" s="67"/>
      <c r="C38" s="58" t="s">
        <v>7</v>
      </c>
      <c r="D38" s="71" t="s">
        <v>110</v>
      </c>
      <c r="G38" s="72"/>
      <c r="H38" s="72"/>
      <c r="J38" s="72"/>
      <c r="K38" s="72"/>
      <c r="L38" s="72"/>
      <c r="M38" s="72"/>
      <c r="N38" s="72"/>
      <c r="O38" s="72"/>
      <c r="R38" s="72"/>
      <c r="S38" s="72"/>
      <c r="T38" s="72"/>
      <c r="W38" s="72"/>
      <c r="X38" s="72"/>
      <c r="Y38" s="72"/>
    </row>
    <row r="39" spans="2:51" s="57" customFormat="1" ht="17.25" customHeight="1" x14ac:dyDescent="0.4">
      <c r="B39" s="67"/>
      <c r="C39" s="58" t="s">
        <v>8</v>
      </c>
      <c r="D39" s="71" t="s">
        <v>111</v>
      </c>
      <c r="G39" s="72"/>
      <c r="H39" s="72"/>
      <c r="J39" s="72"/>
      <c r="K39" s="72"/>
      <c r="L39" s="72"/>
      <c r="M39" s="72"/>
      <c r="N39" s="72"/>
      <c r="O39" s="72"/>
      <c r="R39" s="72"/>
      <c r="S39" s="72"/>
      <c r="T39" s="72"/>
      <c r="W39" s="72"/>
      <c r="X39" s="72"/>
      <c r="Y39" s="72"/>
    </row>
    <row r="40" spans="2:51" s="57" customFormat="1" ht="17.25" customHeight="1" x14ac:dyDescent="0.4">
      <c r="B40" s="67"/>
      <c r="C40" s="58" t="s">
        <v>9</v>
      </c>
      <c r="D40" s="71" t="s">
        <v>119</v>
      </c>
      <c r="G40" s="72"/>
      <c r="H40" s="72"/>
      <c r="J40" s="72"/>
      <c r="K40" s="72"/>
      <c r="L40" s="72"/>
      <c r="M40" s="72"/>
      <c r="N40" s="72"/>
      <c r="O40" s="72"/>
      <c r="R40" s="72"/>
      <c r="S40" s="72"/>
      <c r="T40" s="72"/>
      <c r="W40" s="72"/>
      <c r="X40" s="72"/>
      <c r="Y40" s="72"/>
    </row>
    <row r="41" spans="2:51" s="57" customFormat="1" ht="17.25" customHeight="1" x14ac:dyDescent="0.4">
      <c r="B41" s="67"/>
      <c r="C41" s="67"/>
      <c r="D41" s="67"/>
      <c r="G41" s="72"/>
      <c r="H41" s="72"/>
      <c r="J41" s="72"/>
      <c r="K41" s="72"/>
      <c r="L41" s="72"/>
      <c r="M41" s="72"/>
      <c r="N41" s="72"/>
      <c r="O41" s="72"/>
      <c r="R41" s="72"/>
      <c r="S41" s="72"/>
      <c r="T41" s="72"/>
      <c r="W41" s="72"/>
      <c r="X41" s="72"/>
      <c r="Y41" s="72"/>
    </row>
    <row r="42" spans="2:51" s="57" customFormat="1" ht="17.25" customHeight="1" x14ac:dyDescent="0.4">
      <c r="B42" s="67"/>
      <c r="C42" s="73" t="s">
        <v>10</v>
      </c>
      <c r="D42" s="67"/>
      <c r="G42" s="72"/>
      <c r="H42" s="72"/>
      <c r="J42" s="72"/>
      <c r="K42" s="72"/>
      <c r="L42" s="72"/>
      <c r="M42" s="72"/>
      <c r="N42" s="72"/>
      <c r="O42" s="72"/>
      <c r="R42" s="72"/>
      <c r="S42" s="72"/>
      <c r="T42" s="72"/>
      <c r="W42" s="72"/>
      <c r="X42" s="72"/>
      <c r="Y42" s="72"/>
    </row>
    <row r="43" spans="2:51" s="57" customFormat="1" ht="17.25" customHeight="1" x14ac:dyDescent="0.4">
      <c r="C43" s="67" t="s">
        <v>112</v>
      </c>
      <c r="F43" s="73"/>
      <c r="G43" s="72"/>
      <c r="H43" s="72"/>
      <c r="J43" s="72"/>
      <c r="K43" s="72"/>
      <c r="L43" s="72"/>
      <c r="M43" s="72"/>
      <c r="N43" s="72"/>
      <c r="O43" s="72"/>
      <c r="R43" s="72"/>
      <c r="S43" s="72"/>
      <c r="T43" s="72"/>
      <c r="W43" s="72"/>
      <c r="X43" s="72"/>
      <c r="Y43" s="72"/>
    </row>
    <row r="44" spans="2:51" s="57" customFormat="1" ht="17.25" customHeight="1" x14ac:dyDescent="0.4">
      <c r="C44" s="67" t="s">
        <v>120</v>
      </c>
      <c r="F44" s="67"/>
      <c r="G44" s="72"/>
      <c r="H44" s="72"/>
      <c r="J44" s="72"/>
      <c r="K44" s="72"/>
      <c r="L44" s="72"/>
      <c r="M44" s="72"/>
      <c r="N44" s="72"/>
      <c r="O44" s="72"/>
      <c r="R44" s="72"/>
      <c r="S44" s="72"/>
      <c r="T44" s="72"/>
      <c r="W44" s="72"/>
      <c r="X44" s="72"/>
      <c r="Y44" s="72"/>
    </row>
    <row r="45" spans="2:51" s="57" customFormat="1" ht="17.25" customHeight="1" x14ac:dyDescent="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4">
      <c r="B46" s="67" t="s">
        <v>189</v>
      </c>
      <c r="C46" s="67"/>
      <c r="D46" s="67"/>
    </row>
    <row r="47" spans="2:51" s="57" customFormat="1" ht="17.25" customHeight="1" x14ac:dyDescent="0.4">
      <c r="B47" s="67" t="s">
        <v>113</v>
      </c>
      <c r="C47" s="67"/>
      <c r="D47" s="67"/>
    </row>
    <row r="48" spans="2:51" s="57" customFormat="1" ht="17.25" customHeight="1" x14ac:dyDescent="0.4">
      <c r="B48" s="74" t="s">
        <v>116</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4"/>
    <row r="50" spans="2:50" s="57" customFormat="1" ht="17.25" customHeight="1" x14ac:dyDescent="0.4">
      <c r="B50" s="67" t="s">
        <v>190</v>
      </c>
      <c r="C50" s="67"/>
    </row>
    <row r="51" spans="2:50" s="57" customFormat="1" ht="17.25" customHeight="1" x14ac:dyDescent="0.4">
      <c r="B51" s="67"/>
      <c r="C51" s="67"/>
    </row>
    <row r="52" spans="2:50" s="57" customFormat="1" ht="17.25" customHeight="1" x14ac:dyDescent="0.4">
      <c r="B52" s="67" t="s">
        <v>191</v>
      </c>
      <c r="C52" s="67"/>
    </row>
    <row r="53" spans="2:50" s="57" customFormat="1" ht="17.25" customHeight="1" x14ac:dyDescent="0.4">
      <c r="B53" s="67" t="s">
        <v>151</v>
      </c>
      <c r="C53" s="67"/>
    </row>
    <row r="54" spans="2:50" s="57" customFormat="1" ht="17.25" customHeight="1" x14ac:dyDescent="0.4">
      <c r="B54" s="67"/>
      <c r="C54" s="67"/>
    </row>
    <row r="55" spans="2:50" s="57" customFormat="1" ht="17.25" customHeight="1" x14ac:dyDescent="0.4">
      <c r="B55" s="67" t="s">
        <v>192</v>
      </c>
      <c r="C55" s="67"/>
    </row>
    <row r="56" spans="2:50" s="57" customFormat="1" ht="17.25" customHeight="1" x14ac:dyDescent="0.4">
      <c r="B56" s="67" t="s">
        <v>114</v>
      </c>
      <c r="C56" s="67"/>
    </row>
    <row r="57" spans="2:50" s="57" customFormat="1" ht="17.25" customHeight="1" x14ac:dyDescent="0.4">
      <c r="B57" s="67"/>
      <c r="C57" s="67"/>
    </row>
    <row r="58" spans="2:50" s="57" customFormat="1" ht="17.25" customHeight="1" x14ac:dyDescent="0.4">
      <c r="B58" s="67" t="s">
        <v>193</v>
      </c>
      <c r="C58" s="67"/>
      <c r="D58" s="67"/>
    </row>
    <row r="59" spans="2:50" s="57" customFormat="1" ht="17.25" customHeight="1" x14ac:dyDescent="0.4">
      <c r="B59" s="67"/>
      <c r="C59" s="67"/>
      <c r="D59" s="67"/>
    </row>
    <row r="60" spans="2:50" s="57" customFormat="1" ht="17.25" customHeight="1" x14ac:dyDescent="0.4">
      <c r="B60" s="57" t="s">
        <v>194</v>
      </c>
      <c r="D60" s="67"/>
    </row>
    <row r="61" spans="2:50" s="57" customFormat="1" ht="17.25" customHeight="1" x14ac:dyDescent="0.4">
      <c r="B61" s="57" t="s">
        <v>115</v>
      </c>
      <c r="D61" s="67"/>
    </row>
    <row r="62" spans="2:50" s="57" customFormat="1" ht="17.25" customHeight="1" x14ac:dyDescent="0.4">
      <c r="B62" s="57" t="s">
        <v>152</v>
      </c>
    </row>
    <row r="63" spans="2:50" s="57" customFormat="1" ht="17.25" customHeight="1" x14ac:dyDescent="0.4"/>
    <row r="64" spans="2:50" s="57" customFormat="1" ht="17.25" customHeight="1" x14ac:dyDescent="0.4">
      <c r="B64" s="57" t="s">
        <v>195</v>
      </c>
      <c r="E64" s="76"/>
      <c r="F64" s="76"/>
      <c r="G64" s="76"/>
      <c r="H64" s="76"/>
      <c r="I64" s="76"/>
      <c r="J64" s="76"/>
      <c r="K64" s="76"/>
      <c r="L64" s="81"/>
      <c r="M64" s="57" t="s">
        <v>117</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4">
      <c r="B66" s="57" t="s">
        <v>196</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4">
      <c r="B68" s="57" t="s">
        <v>197</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
      <c r="B70" s="57" t="s">
        <v>198</v>
      </c>
      <c r="BL70" s="77"/>
      <c r="BM70" s="78"/>
      <c r="BN70" s="77"/>
      <c r="BO70" s="77"/>
      <c r="BP70" s="77"/>
      <c r="BQ70" s="79"/>
      <c r="BR70" s="80"/>
      <c r="BS70" s="80"/>
    </row>
    <row r="71" spans="2:71" s="57" customFormat="1" ht="17.25" customHeight="1" x14ac:dyDescent="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4">
      <c r="B72" s="57" t="s">
        <v>199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rintOptions horizontalCentered="1"/>
  <pageMargins left="0.55118110236220474" right="0.31496062992125984" top="0.55118110236220474" bottom="0.31496062992125984"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view="pageBreakPreview" zoomScale="55" zoomScaleNormal="75" zoomScaleSheetLayoutView="55" workbookViewId="0"/>
  </sheetViews>
  <sheetFormatPr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121</v>
      </c>
      <c r="F3" s="116" t="s">
        <v>122</v>
      </c>
      <c r="J3" s="116"/>
    </row>
    <row r="4" spans="2:28" x14ac:dyDescent="0.4">
      <c r="B4" s="114"/>
      <c r="F4" s="193" t="s">
        <v>34</v>
      </c>
      <c r="G4" s="193"/>
      <c r="H4" s="193"/>
      <c r="I4" s="193"/>
      <c r="J4" s="193"/>
      <c r="K4" s="193"/>
      <c r="L4" s="193"/>
      <c r="N4" s="193" t="s">
        <v>65</v>
      </c>
      <c r="O4" s="193"/>
      <c r="P4" s="193"/>
      <c r="R4" s="193" t="s">
        <v>64</v>
      </c>
      <c r="S4" s="193"/>
      <c r="T4" s="193"/>
      <c r="U4" s="193"/>
      <c r="V4" s="193"/>
      <c r="W4" s="193"/>
      <c r="X4" s="193"/>
      <c r="Z4" s="129" t="s">
        <v>74</v>
      </c>
      <c r="AB4" s="193" t="s">
        <v>138</v>
      </c>
    </row>
    <row r="5" spans="2:28" x14ac:dyDescent="0.4">
      <c r="B5" s="112" t="s">
        <v>20</v>
      </c>
      <c r="C5" s="112" t="s">
        <v>4</v>
      </c>
      <c r="F5" s="112" t="s">
        <v>134</v>
      </c>
      <c r="G5" s="112"/>
      <c r="H5" s="112" t="s">
        <v>135</v>
      </c>
      <c r="J5" s="112" t="s">
        <v>35</v>
      </c>
      <c r="L5" s="112" t="s">
        <v>34</v>
      </c>
      <c r="N5" s="112" t="s">
        <v>136</v>
      </c>
      <c r="P5" s="112" t="s">
        <v>137</v>
      </c>
      <c r="R5" s="112" t="s">
        <v>136</v>
      </c>
      <c r="T5" s="112" t="s">
        <v>137</v>
      </c>
      <c r="V5" s="112" t="s">
        <v>35</v>
      </c>
      <c r="X5" s="112" t="s">
        <v>34</v>
      </c>
      <c r="Z5" s="130" t="s">
        <v>75</v>
      </c>
      <c r="AB5" s="193"/>
    </row>
    <row r="6" spans="2:28" x14ac:dyDescent="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4">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139</v>
      </c>
      <c r="W41" s="113" t="s">
        <v>2</v>
      </c>
      <c r="X41" s="124" t="str">
        <f>IF(OR(X39="",X40=""),"",X39+X40)</f>
        <v/>
      </c>
      <c r="Z41" s="124" t="str">
        <f>IF(X41="",L41,IF(OR(L41-X41=0,L41-X41&lt;0),"-",L41-X41))</f>
        <v/>
      </c>
      <c r="AB41" s="131" t="s">
        <v>140</v>
      </c>
    </row>
    <row r="42" spans="2:28" x14ac:dyDescent="0.4">
      <c r="B42" s="117"/>
      <c r="C42" s="133" t="s">
        <v>132</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139</v>
      </c>
      <c r="W44" s="113" t="s">
        <v>2</v>
      </c>
      <c r="X44" s="124" t="str">
        <f>IF(OR(X42="",X43=""),"",X42+X43)</f>
        <v/>
      </c>
      <c r="Z44" s="124" t="str">
        <f>IF(X44="",L44,IF(OR(L44-X44=0,L44-X44&lt;0),"-",L44-X44))</f>
        <v/>
      </c>
      <c r="AB44" s="131" t="s">
        <v>141</v>
      </c>
    </row>
    <row r="45" spans="2:28" x14ac:dyDescent="0.4">
      <c r="B45" s="117"/>
      <c r="C45" s="133" t="s">
        <v>133</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139</v>
      </c>
      <c r="W47" s="113" t="s">
        <v>2</v>
      </c>
      <c r="X47" s="124" t="str">
        <f>IF(OR(X45="",X46=""),"",X45+X46)</f>
        <v/>
      </c>
      <c r="Z47" s="124" t="str">
        <f>IF(X47="",L47,IF(OR(L47-X47=0,L47-X47&lt;0),"-",L47-X47))</f>
        <v/>
      </c>
      <c r="AB47" s="131" t="s">
        <v>141</v>
      </c>
    </row>
    <row r="49" spans="3:4" x14ac:dyDescent="0.4">
      <c r="C49" s="114" t="s">
        <v>144</v>
      </c>
      <c r="D49" s="114"/>
    </row>
    <row r="50" spans="3:4" x14ac:dyDescent="0.4">
      <c r="C50" s="114" t="s">
        <v>145</v>
      </c>
      <c r="D50" s="114"/>
    </row>
    <row r="51" spans="3:4" x14ac:dyDescent="0.4">
      <c r="C51" s="114" t="s">
        <v>142</v>
      </c>
      <c r="D51" s="114"/>
    </row>
    <row r="52" spans="3:4" x14ac:dyDescent="0.4">
      <c r="C52" s="114" t="s">
        <v>143</v>
      </c>
      <c r="D52" s="114"/>
    </row>
  </sheetData>
  <sheetProtection sheet="1" insertRows="0" deleteRows="0"/>
  <mergeCells count="4">
    <mergeCell ref="F4:L4"/>
    <mergeCell ref="N4:P4"/>
    <mergeCell ref="R4:X4"/>
    <mergeCell ref="AB4:AB5"/>
  </mergeCells>
  <phoneticPr fontId="2"/>
  <printOptions horizontalCentered="1"/>
  <pageMargins left="0.31496062992125984" right="0.31496062992125984" top="0.55118110236220474" bottom="0.31496062992125984" header="0.31496062992125984" footer="0.31496062992125984"/>
  <pageSetup paperSize="9" scale="4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view="pageBreakPreview" zoomScale="50" zoomScaleNormal="55" zoomScaleSheetLayoutView="50" workbookViewId="0">
      <selection activeCell="AA2" sqref="AA2:AB2"/>
    </sheetView>
  </sheetViews>
  <sheetFormatPr defaultColWidth="4.5" defaultRowHeight="14.25" x14ac:dyDescent="0.4"/>
  <cols>
    <col min="1" max="1" width="4.125" style="1" customWidth="1"/>
    <col min="2" max="5" width="5.75" style="1" customWidth="1"/>
    <col min="6" max="7" width="5.75" style="1" hidden="1" customWidth="1"/>
    <col min="8" max="60" width="5.75" style="1" customWidth="1"/>
    <col min="61" max="61" width="4.125" style="1" customWidth="1"/>
    <col min="62" max="16384" width="4.5" style="1"/>
  </cols>
  <sheetData>
    <row r="1" spans="2:65" s="6" customFormat="1" ht="20.25" customHeight="1" x14ac:dyDescent="0.4">
      <c r="C1" s="5" t="s">
        <v>201</v>
      </c>
      <c r="D1" s="5"/>
      <c r="E1" s="5"/>
      <c r="F1" s="5"/>
      <c r="G1" s="5"/>
      <c r="H1" s="5"/>
      <c r="K1" s="7" t="s">
        <v>0</v>
      </c>
      <c r="N1" s="5"/>
      <c r="O1" s="5"/>
      <c r="P1" s="5"/>
      <c r="Q1" s="5"/>
      <c r="R1" s="5"/>
      <c r="S1" s="5"/>
      <c r="T1" s="5"/>
      <c r="U1" s="5"/>
      <c r="AQ1" s="9" t="s">
        <v>30</v>
      </c>
      <c r="AR1" s="343" t="s">
        <v>154</v>
      </c>
      <c r="AS1" s="344"/>
      <c r="AT1" s="344"/>
      <c r="AU1" s="344"/>
      <c r="AV1" s="344"/>
      <c r="AW1" s="344"/>
      <c r="AX1" s="344"/>
      <c r="AY1" s="344"/>
      <c r="AZ1" s="344"/>
      <c r="BA1" s="344"/>
      <c r="BB1" s="344"/>
      <c r="BC1" s="344"/>
      <c r="BD1" s="344"/>
      <c r="BE1" s="344"/>
      <c r="BF1" s="344"/>
      <c r="BG1" s="344"/>
      <c r="BH1" s="9" t="s">
        <v>2</v>
      </c>
    </row>
    <row r="2" spans="2:65" s="8" customFormat="1" ht="20.25" customHeight="1" x14ac:dyDescent="0.4">
      <c r="H2" s="7"/>
      <c r="K2" s="7"/>
      <c r="L2" s="7"/>
      <c r="N2" s="9"/>
      <c r="O2" s="9"/>
      <c r="P2" s="9"/>
      <c r="Q2" s="9"/>
      <c r="R2" s="9"/>
      <c r="S2" s="9"/>
      <c r="T2" s="9"/>
      <c r="U2" s="9"/>
      <c r="Z2" s="9" t="s">
        <v>27</v>
      </c>
      <c r="AA2" s="345"/>
      <c r="AB2" s="345"/>
      <c r="AC2" s="9" t="s">
        <v>28</v>
      </c>
      <c r="AD2" s="346" t="str">
        <f>IF(AA2=0,"",YEAR(DATE(2018+AA2,1,1)))</f>
        <v/>
      </c>
      <c r="AE2" s="346"/>
      <c r="AF2" s="8" t="s">
        <v>29</v>
      </c>
      <c r="AG2" s="8" t="s">
        <v>1</v>
      </c>
      <c r="AH2" s="345"/>
      <c r="AI2" s="345"/>
      <c r="AJ2" s="8" t="s">
        <v>24</v>
      </c>
      <c r="AQ2" s="9" t="s">
        <v>31</v>
      </c>
      <c r="AR2" s="345"/>
      <c r="AS2" s="345"/>
      <c r="AT2" s="345"/>
      <c r="AU2" s="345"/>
      <c r="AV2" s="345"/>
      <c r="AW2" s="345"/>
      <c r="AX2" s="345"/>
      <c r="AY2" s="345"/>
      <c r="AZ2" s="345"/>
      <c r="BA2" s="345"/>
      <c r="BB2" s="345"/>
      <c r="BC2" s="345"/>
      <c r="BD2" s="345"/>
      <c r="BE2" s="345"/>
      <c r="BF2" s="345"/>
      <c r="BG2" s="34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35" t="s">
        <v>146</v>
      </c>
      <c r="BD3" s="336"/>
      <c r="BE3" s="336"/>
      <c r="BF3" s="337"/>
      <c r="BG3" s="9"/>
    </row>
    <row r="4" spans="2:65" s="8" customFormat="1" ht="20.25" customHeight="1" x14ac:dyDescent="0.4">
      <c r="H4" s="7"/>
      <c r="K4" s="7"/>
      <c r="M4" s="9"/>
      <c r="N4" s="9"/>
      <c r="O4" s="9"/>
      <c r="P4" s="9"/>
      <c r="Q4" s="9"/>
      <c r="R4" s="9"/>
      <c r="S4" s="9"/>
      <c r="AA4" s="32"/>
      <c r="AB4" s="32"/>
      <c r="AC4" s="32"/>
      <c r="AD4" s="33"/>
      <c r="AE4" s="32"/>
      <c r="BB4" s="34" t="s">
        <v>130</v>
      </c>
      <c r="BC4" s="335" t="s">
        <v>131</v>
      </c>
      <c r="BD4" s="336"/>
      <c r="BE4" s="336"/>
      <c r="BF4" s="337"/>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148</v>
      </c>
      <c r="AN6" s="6"/>
      <c r="AO6" s="6"/>
      <c r="AP6" s="6"/>
      <c r="AQ6" s="6"/>
      <c r="AR6" s="6"/>
      <c r="AS6" s="6"/>
      <c r="AU6" s="84"/>
      <c r="AV6" s="84"/>
      <c r="AW6" s="2"/>
      <c r="AX6" s="6"/>
      <c r="AY6" s="338"/>
      <c r="AZ6" s="339"/>
      <c r="BA6" s="2" t="s">
        <v>22</v>
      </c>
      <c r="BB6" s="6"/>
      <c r="BC6" s="338"/>
      <c r="BD6" s="339"/>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40" t="e">
        <f>DAY(EOMONTH(DATE(AD2,AH2,1),0))</f>
        <v>#VALUE!</v>
      </c>
      <c r="BD8" s="341"/>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167</v>
      </c>
      <c r="AR10" s="6"/>
      <c r="AS10" s="6"/>
      <c r="AT10" s="6"/>
      <c r="AU10" s="6"/>
      <c r="AV10" s="64"/>
      <c r="AW10" s="64"/>
      <c r="AX10" s="64"/>
      <c r="AY10" s="6"/>
      <c r="AZ10" s="6"/>
      <c r="BA10" s="35" t="s">
        <v>165</v>
      </c>
      <c r="BB10" s="6"/>
      <c r="BC10" s="338"/>
      <c r="BD10" s="339"/>
      <c r="BE10" s="2" t="s">
        <v>166</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342"/>
      <c r="V12" s="342"/>
      <c r="W12" s="5"/>
      <c r="AA12" s="64"/>
      <c r="AB12" s="60"/>
      <c r="AC12" s="5"/>
      <c r="AD12" s="64"/>
      <c r="AE12" s="64"/>
      <c r="AF12" s="64"/>
      <c r="AH12" s="59"/>
      <c r="AI12" s="6" t="s">
        <v>168</v>
      </c>
      <c r="AJ12" s="59"/>
      <c r="AK12" s="6"/>
      <c r="AL12" s="35"/>
      <c r="AM12" s="60"/>
      <c r="AN12" s="6"/>
      <c r="AO12" s="6"/>
      <c r="AP12" s="6"/>
      <c r="AQ12" s="6"/>
      <c r="AR12" s="6"/>
      <c r="AS12" s="5" t="s">
        <v>169</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334"/>
      <c r="AN13" s="334"/>
      <c r="AO13" s="6" t="s">
        <v>162</v>
      </c>
      <c r="AP13" s="5"/>
      <c r="AQ13" s="64"/>
      <c r="AR13" s="64"/>
      <c r="AS13" s="5" t="s">
        <v>95</v>
      </c>
      <c r="AT13" s="6"/>
      <c r="AU13" s="6"/>
      <c r="AV13" s="6"/>
      <c r="AW13" s="6"/>
      <c r="AX13" s="6"/>
      <c r="AY13" s="6"/>
      <c r="AZ13" s="6"/>
      <c r="BA13" s="6"/>
      <c r="BB13" s="310"/>
      <c r="BC13" s="311"/>
      <c r="BD13" s="312"/>
      <c r="BE13" s="63" t="s">
        <v>17</v>
      </c>
      <c r="BF13" s="310"/>
      <c r="BG13" s="311"/>
      <c r="BH13" s="312"/>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334"/>
      <c r="AN14" s="334"/>
      <c r="AO14" s="189" t="s">
        <v>163</v>
      </c>
      <c r="AP14" s="190"/>
      <c r="AQ14" s="190"/>
      <c r="AR14" s="65"/>
      <c r="AS14" s="5" t="s">
        <v>96</v>
      </c>
      <c r="AT14" s="6"/>
      <c r="AU14" s="6"/>
      <c r="AV14" s="6"/>
      <c r="AW14" s="6"/>
      <c r="AX14" s="6"/>
      <c r="AY14" s="6"/>
      <c r="AZ14" s="6"/>
      <c r="BA14" s="6"/>
      <c r="BB14" s="310"/>
      <c r="BC14" s="311"/>
      <c r="BD14" s="312"/>
      <c r="BE14" s="63" t="s">
        <v>17</v>
      </c>
      <c r="BF14" s="310"/>
      <c r="BG14" s="311"/>
      <c r="BH14" s="312"/>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313" t="s">
        <v>20</v>
      </c>
      <c r="C16" s="298" t="s">
        <v>170</v>
      </c>
      <c r="D16" s="299"/>
      <c r="E16" s="316"/>
      <c r="F16" s="85"/>
      <c r="G16" s="30"/>
      <c r="H16" s="319" t="s">
        <v>171</v>
      </c>
      <c r="I16" s="322" t="s">
        <v>172</v>
      </c>
      <c r="J16" s="299"/>
      <c r="K16" s="299"/>
      <c r="L16" s="316"/>
      <c r="M16" s="322" t="s">
        <v>173</v>
      </c>
      <c r="N16" s="299"/>
      <c r="O16" s="316"/>
      <c r="P16" s="322" t="s">
        <v>97</v>
      </c>
      <c r="Q16" s="299"/>
      <c r="R16" s="299"/>
      <c r="S16" s="299"/>
      <c r="T16" s="300"/>
      <c r="U16" s="86"/>
      <c r="V16" s="87"/>
      <c r="W16" s="87"/>
      <c r="X16" s="87"/>
      <c r="Y16" s="87"/>
      <c r="Z16" s="87"/>
      <c r="AA16" s="87"/>
      <c r="AB16" s="87"/>
      <c r="AC16" s="87"/>
      <c r="AD16" s="87"/>
      <c r="AE16" s="87"/>
      <c r="AF16" s="87"/>
      <c r="AG16" s="87"/>
      <c r="AH16" s="87"/>
      <c r="AI16" s="188" t="s">
        <v>174</v>
      </c>
      <c r="AJ16" s="87"/>
      <c r="AK16" s="87"/>
      <c r="AL16" s="87"/>
      <c r="AM16" s="87"/>
      <c r="AN16" s="87" t="s">
        <v>147</v>
      </c>
      <c r="AO16" s="87"/>
      <c r="AP16" s="89"/>
      <c r="AQ16" s="88"/>
      <c r="AR16" s="87" t="s">
        <v>2</v>
      </c>
      <c r="AS16" s="87"/>
      <c r="AT16" s="87"/>
      <c r="AU16" s="87"/>
      <c r="AV16" s="87"/>
      <c r="AW16" s="87"/>
      <c r="AX16" s="87"/>
      <c r="AY16" s="90"/>
      <c r="AZ16" s="325" t="str">
        <f>IF(BC3="計画","(12)1～4週目の勤務時間数合計","(12)1か月の勤務時間数　合計")</f>
        <v>(12)1か月の勤務時間数　合計</v>
      </c>
      <c r="BA16" s="326"/>
      <c r="BB16" s="331" t="s">
        <v>175</v>
      </c>
      <c r="BC16" s="326"/>
      <c r="BD16" s="298" t="s">
        <v>176</v>
      </c>
      <c r="BE16" s="299"/>
      <c r="BF16" s="299"/>
      <c r="BG16" s="299"/>
      <c r="BH16" s="300"/>
    </row>
    <row r="17" spans="2:60" ht="20.25" customHeight="1" x14ac:dyDescent="0.4">
      <c r="B17" s="314"/>
      <c r="C17" s="301"/>
      <c r="D17" s="302"/>
      <c r="E17" s="317"/>
      <c r="F17" s="91"/>
      <c r="G17" s="29"/>
      <c r="H17" s="320"/>
      <c r="I17" s="323"/>
      <c r="J17" s="302"/>
      <c r="K17" s="302"/>
      <c r="L17" s="317"/>
      <c r="M17" s="323"/>
      <c r="N17" s="302"/>
      <c r="O17" s="317"/>
      <c r="P17" s="323"/>
      <c r="Q17" s="302"/>
      <c r="R17" s="302"/>
      <c r="S17" s="302"/>
      <c r="T17" s="303"/>
      <c r="U17" s="307" t="s">
        <v>11</v>
      </c>
      <c r="V17" s="307"/>
      <c r="W17" s="307"/>
      <c r="X17" s="307"/>
      <c r="Y17" s="307"/>
      <c r="Z17" s="307"/>
      <c r="AA17" s="308"/>
      <c r="AB17" s="309" t="s">
        <v>12</v>
      </c>
      <c r="AC17" s="307"/>
      <c r="AD17" s="307"/>
      <c r="AE17" s="307"/>
      <c r="AF17" s="307"/>
      <c r="AG17" s="307"/>
      <c r="AH17" s="308"/>
      <c r="AI17" s="309" t="s">
        <v>13</v>
      </c>
      <c r="AJ17" s="307"/>
      <c r="AK17" s="307"/>
      <c r="AL17" s="307"/>
      <c r="AM17" s="307"/>
      <c r="AN17" s="307"/>
      <c r="AO17" s="308"/>
      <c r="AP17" s="309" t="s">
        <v>14</v>
      </c>
      <c r="AQ17" s="307"/>
      <c r="AR17" s="307"/>
      <c r="AS17" s="307"/>
      <c r="AT17" s="307"/>
      <c r="AU17" s="307"/>
      <c r="AV17" s="308"/>
      <c r="AW17" s="309" t="s">
        <v>15</v>
      </c>
      <c r="AX17" s="307"/>
      <c r="AY17" s="307"/>
      <c r="AZ17" s="327"/>
      <c r="BA17" s="328"/>
      <c r="BB17" s="332"/>
      <c r="BC17" s="328"/>
      <c r="BD17" s="301"/>
      <c r="BE17" s="302"/>
      <c r="BF17" s="302"/>
      <c r="BG17" s="302"/>
      <c r="BH17" s="303"/>
    </row>
    <row r="18" spans="2:60" ht="20.25" customHeight="1" x14ac:dyDescent="0.4">
      <c r="B18" s="314"/>
      <c r="C18" s="301"/>
      <c r="D18" s="302"/>
      <c r="E18" s="317"/>
      <c r="F18" s="91"/>
      <c r="G18" s="29"/>
      <c r="H18" s="320"/>
      <c r="I18" s="323"/>
      <c r="J18" s="302"/>
      <c r="K18" s="302"/>
      <c r="L18" s="317"/>
      <c r="M18" s="323"/>
      <c r="N18" s="302"/>
      <c r="O18" s="317"/>
      <c r="P18" s="323"/>
      <c r="Q18" s="302"/>
      <c r="R18" s="302"/>
      <c r="S18" s="302"/>
      <c r="T18" s="303"/>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27"/>
      <c r="BA18" s="328"/>
      <c r="BB18" s="332"/>
      <c r="BC18" s="328"/>
      <c r="BD18" s="301"/>
      <c r="BE18" s="302"/>
      <c r="BF18" s="302"/>
      <c r="BG18" s="302"/>
      <c r="BH18" s="303"/>
    </row>
    <row r="19" spans="2:60" ht="20.25" hidden="1" customHeight="1" x14ac:dyDescent="0.4">
      <c r="B19" s="314"/>
      <c r="C19" s="301"/>
      <c r="D19" s="302"/>
      <c r="E19" s="317"/>
      <c r="F19" s="91"/>
      <c r="G19" s="29"/>
      <c r="H19" s="320"/>
      <c r="I19" s="323"/>
      <c r="J19" s="302"/>
      <c r="K19" s="302"/>
      <c r="L19" s="317"/>
      <c r="M19" s="323"/>
      <c r="N19" s="302"/>
      <c r="O19" s="317"/>
      <c r="P19" s="323"/>
      <c r="Q19" s="302"/>
      <c r="R19" s="302"/>
      <c r="S19" s="302"/>
      <c r="T19" s="303"/>
      <c r="U19" s="103" t="e">
        <f>WEEKDAY(DATE($AD$2,$AH$2,1))</f>
        <v>#VALUE!</v>
      </c>
      <c r="V19" s="104" t="e">
        <f>WEEKDAY(DATE($AD$2,$AH$2,2))</f>
        <v>#VALUE!</v>
      </c>
      <c r="W19" s="104" t="e">
        <f>WEEKDAY(DATE($AD$2,$AH$2,3))</f>
        <v>#VALUE!</v>
      </c>
      <c r="X19" s="104" t="e">
        <f>WEEKDAY(DATE($AD$2,$AH$2,4))</f>
        <v>#VALUE!</v>
      </c>
      <c r="Y19" s="104" t="e">
        <f>WEEKDAY(DATE($AD$2,$AH$2,5))</f>
        <v>#VALUE!</v>
      </c>
      <c r="Z19" s="104" t="e">
        <f>WEEKDAY(DATE($AD$2,$AH$2,6))</f>
        <v>#VALUE!</v>
      </c>
      <c r="AA19" s="105" t="e">
        <f>WEEKDAY(DATE($AD$2,$AH$2,7))</f>
        <v>#VALUE!</v>
      </c>
      <c r="AB19" s="106" t="e">
        <f>WEEKDAY(DATE($AD$2,$AH$2,8))</f>
        <v>#VALUE!</v>
      </c>
      <c r="AC19" s="104" t="e">
        <f>WEEKDAY(DATE($AD$2,$AH$2,9))</f>
        <v>#VALUE!</v>
      </c>
      <c r="AD19" s="104" t="e">
        <f>WEEKDAY(DATE($AD$2,$AH$2,10))</f>
        <v>#VALUE!</v>
      </c>
      <c r="AE19" s="104" t="e">
        <f>WEEKDAY(DATE($AD$2,$AH$2,11))</f>
        <v>#VALUE!</v>
      </c>
      <c r="AF19" s="104" t="e">
        <f>WEEKDAY(DATE($AD$2,$AH$2,12))</f>
        <v>#VALUE!</v>
      </c>
      <c r="AG19" s="104" t="e">
        <f>WEEKDAY(DATE($AD$2,$AH$2,13))</f>
        <v>#VALUE!</v>
      </c>
      <c r="AH19" s="105" t="e">
        <f>WEEKDAY(DATE($AD$2,$AH$2,14))</f>
        <v>#VALUE!</v>
      </c>
      <c r="AI19" s="106" t="e">
        <f>WEEKDAY(DATE($AD$2,$AH$2,15))</f>
        <v>#VALUE!</v>
      </c>
      <c r="AJ19" s="104" t="e">
        <f>WEEKDAY(DATE($AD$2,$AH$2,16))</f>
        <v>#VALUE!</v>
      </c>
      <c r="AK19" s="104" t="e">
        <f>WEEKDAY(DATE($AD$2,$AH$2,17))</f>
        <v>#VALUE!</v>
      </c>
      <c r="AL19" s="104" t="e">
        <f>WEEKDAY(DATE($AD$2,$AH$2,18))</f>
        <v>#VALUE!</v>
      </c>
      <c r="AM19" s="104" t="e">
        <f>WEEKDAY(DATE($AD$2,$AH$2,19))</f>
        <v>#VALUE!</v>
      </c>
      <c r="AN19" s="104" t="e">
        <f>WEEKDAY(DATE($AD$2,$AH$2,20))</f>
        <v>#VALUE!</v>
      </c>
      <c r="AO19" s="105" t="e">
        <f>WEEKDAY(DATE($AD$2,$AH$2,21))</f>
        <v>#VALUE!</v>
      </c>
      <c r="AP19" s="106" t="e">
        <f>WEEKDAY(DATE($AD$2,$AH$2,22))</f>
        <v>#VALUE!</v>
      </c>
      <c r="AQ19" s="104" t="e">
        <f>WEEKDAY(DATE($AD$2,$AH$2,23))</f>
        <v>#VALUE!</v>
      </c>
      <c r="AR19" s="104" t="e">
        <f>WEEKDAY(DATE($AD$2,$AH$2,24))</f>
        <v>#VALUE!</v>
      </c>
      <c r="AS19" s="104" t="e">
        <f>WEEKDAY(DATE($AD$2,$AH$2,25))</f>
        <v>#VALUE!</v>
      </c>
      <c r="AT19" s="104" t="e">
        <f>WEEKDAY(DATE($AD$2,$AH$2,26))</f>
        <v>#VALUE!</v>
      </c>
      <c r="AU19" s="104" t="e">
        <f>WEEKDAY(DATE($AD$2,$AH$2,27))</f>
        <v>#VALUE!</v>
      </c>
      <c r="AV19" s="105" t="e">
        <f>WEEKDAY(DATE($AD$2,$AH$2,28))</f>
        <v>#VALUE!</v>
      </c>
      <c r="AW19" s="106">
        <f>IF(AW18=29,WEEKDAY(DATE($AD$2,$AH$2,29)),0)</f>
        <v>0</v>
      </c>
      <c r="AX19" s="104">
        <f>IF(AX18=30,WEEKDAY(DATE($AD$2,$AH$2,30)),0)</f>
        <v>0</v>
      </c>
      <c r="AY19" s="105">
        <f>IF(AY18=31,WEEKDAY(DATE($AD$2,$AH$2,31)),0)</f>
        <v>0</v>
      </c>
      <c r="AZ19" s="327"/>
      <c r="BA19" s="328"/>
      <c r="BB19" s="332"/>
      <c r="BC19" s="328"/>
      <c r="BD19" s="301"/>
      <c r="BE19" s="302"/>
      <c r="BF19" s="302"/>
      <c r="BG19" s="302"/>
      <c r="BH19" s="303"/>
    </row>
    <row r="20" spans="2:60" ht="20.25" customHeight="1" thickBot="1" x14ac:dyDescent="0.45">
      <c r="B20" s="315"/>
      <c r="C20" s="304"/>
      <c r="D20" s="305"/>
      <c r="E20" s="318"/>
      <c r="F20" s="92"/>
      <c r="G20" s="31"/>
      <c r="H20" s="321"/>
      <c r="I20" s="324"/>
      <c r="J20" s="305"/>
      <c r="K20" s="305"/>
      <c r="L20" s="318"/>
      <c r="M20" s="324"/>
      <c r="N20" s="305"/>
      <c r="O20" s="318"/>
      <c r="P20" s="324"/>
      <c r="Q20" s="305"/>
      <c r="R20" s="305"/>
      <c r="S20" s="305"/>
      <c r="T20" s="306"/>
      <c r="U20" s="107" t="e">
        <f>IF(U19=1,"日",IF(U19=2,"月",IF(U19=3,"火",IF(U19=4,"水",IF(U19=5,"木",IF(U19=6,"金","土"))))))</f>
        <v>#VALUE!</v>
      </c>
      <c r="V20" s="108" t="e">
        <f t="shared" ref="V20:AV20" si="0">IF(V19=1,"日",IF(V19=2,"月",IF(V19=3,"火",IF(V19=4,"水",IF(V19=5,"木",IF(V19=6,"金","土"))))))</f>
        <v>#VALUE!</v>
      </c>
      <c r="W20" s="108" t="e">
        <f t="shared" si="0"/>
        <v>#VALUE!</v>
      </c>
      <c r="X20" s="108" t="e">
        <f t="shared" si="0"/>
        <v>#VALUE!</v>
      </c>
      <c r="Y20" s="108" t="e">
        <f t="shared" si="0"/>
        <v>#VALUE!</v>
      </c>
      <c r="Z20" s="108" t="e">
        <f t="shared" si="0"/>
        <v>#VALUE!</v>
      </c>
      <c r="AA20" s="109" t="e">
        <f t="shared" si="0"/>
        <v>#VALUE!</v>
      </c>
      <c r="AB20" s="110" t="e">
        <f>IF(AB19=1,"日",IF(AB19=2,"月",IF(AB19=3,"火",IF(AB19=4,"水",IF(AB19=5,"木",IF(AB19=6,"金","土"))))))</f>
        <v>#VALUE!</v>
      </c>
      <c r="AC20" s="108" t="e">
        <f t="shared" si="0"/>
        <v>#VALUE!</v>
      </c>
      <c r="AD20" s="108" t="e">
        <f t="shared" si="0"/>
        <v>#VALUE!</v>
      </c>
      <c r="AE20" s="108" t="e">
        <f t="shared" si="0"/>
        <v>#VALUE!</v>
      </c>
      <c r="AF20" s="108" t="e">
        <f t="shared" si="0"/>
        <v>#VALUE!</v>
      </c>
      <c r="AG20" s="108" t="e">
        <f t="shared" si="0"/>
        <v>#VALUE!</v>
      </c>
      <c r="AH20" s="109" t="e">
        <f t="shared" si="0"/>
        <v>#VALUE!</v>
      </c>
      <c r="AI20" s="110" t="e">
        <f>IF(AI19=1,"日",IF(AI19=2,"月",IF(AI19=3,"火",IF(AI19=4,"水",IF(AI19=5,"木",IF(AI19=6,"金","土"))))))</f>
        <v>#VALUE!</v>
      </c>
      <c r="AJ20" s="108" t="e">
        <f t="shared" si="0"/>
        <v>#VALUE!</v>
      </c>
      <c r="AK20" s="108" t="e">
        <f t="shared" si="0"/>
        <v>#VALUE!</v>
      </c>
      <c r="AL20" s="108" t="e">
        <f t="shared" si="0"/>
        <v>#VALUE!</v>
      </c>
      <c r="AM20" s="108" t="e">
        <f t="shared" si="0"/>
        <v>#VALUE!</v>
      </c>
      <c r="AN20" s="108" t="e">
        <f t="shared" si="0"/>
        <v>#VALUE!</v>
      </c>
      <c r="AO20" s="109" t="e">
        <f t="shared" si="0"/>
        <v>#VALUE!</v>
      </c>
      <c r="AP20" s="110" t="e">
        <f>IF(AP19=1,"日",IF(AP19=2,"月",IF(AP19=3,"火",IF(AP19=4,"水",IF(AP19=5,"木",IF(AP19=6,"金","土"))))))</f>
        <v>#VALUE!</v>
      </c>
      <c r="AQ20" s="108" t="e">
        <f t="shared" si="0"/>
        <v>#VALUE!</v>
      </c>
      <c r="AR20" s="108" t="e">
        <f t="shared" si="0"/>
        <v>#VALUE!</v>
      </c>
      <c r="AS20" s="108" t="e">
        <f t="shared" si="0"/>
        <v>#VALUE!</v>
      </c>
      <c r="AT20" s="108" t="e">
        <f t="shared" si="0"/>
        <v>#VALUE!</v>
      </c>
      <c r="AU20" s="108" t="e">
        <f t="shared" si="0"/>
        <v>#VALUE!</v>
      </c>
      <c r="AV20" s="109" t="e">
        <f t="shared" si="0"/>
        <v>#VALUE!</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29"/>
      <c r="BA20" s="330"/>
      <c r="BB20" s="333"/>
      <c r="BC20" s="330"/>
      <c r="BD20" s="304"/>
      <c r="BE20" s="305"/>
      <c r="BF20" s="305"/>
      <c r="BG20" s="305"/>
      <c r="BH20" s="306"/>
    </row>
    <row r="21" spans="2:60" ht="20.25" customHeight="1" x14ac:dyDescent="0.4">
      <c r="B21" s="93"/>
      <c r="C21" s="287"/>
      <c r="D21" s="288"/>
      <c r="E21" s="289"/>
      <c r="F21" s="135"/>
      <c r="G21" s="94"/>
      <c r="H21" s="290"/>
      <c r="I21" s="291"/>
      <c r="J21" s="292"/>
      <c r="K21" s="292"/>
      <c r="L21" s="293"/>
      <c r="M21" s="294"/>
      <c r="N21" s="295"/>
      <c r="O21" s="29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97"/>
      <c r="BA21" s="285"/>
      <c r="BB21" s="284"/>
      <c r="BC21" s="285"/>
      <c r="BD21" s="281"/>
      <c r="BE21" s="282"/>
      <c r="BF21" s="282"/>
      <c r="BG21" s="282"/>
      <c r="BH21" s="283"/>
    </row>
    <row r="22" spans="2:60" ht="20.25" customHeight="1" x14ac:dyDescent="0.4">
      <c r="B22" s="96">
        <v>1</v>
      </c>
      <c r="C22" s="243"/>
      <c r="D22" s="244"/>
      <c r="E22" s="245"/>
      <c r="F22" s="95">
        <f>C21</f>
        <v>0</v>
      </c>
      <c r="G22" s="97"/>
      <c r="H22" s="250"/>
      <c r="I22" s="255"/>
      <c r="J22" s="256"/>
      <c r="K22" s="256"/>
      <c r="L22" s="257"/>
      <c r="M22" s="264"/>
      <c r="N22" s="265"/>
      <c r="O22" s="266"/>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31">
        <f>IF($BC$3="４週",SUM(U22:AV22),IF($BC$3="暦月",SUM(U22:AY22),""))</f>
        <v>0</v>
      </c>
      <c r="BA22" s="232"/>
      <c r="BB22" s="233">
        <f>IF($BC$3="４週",AZ22/4,IF($BC$3="暦月",(AZ22/($BC$8/7)),""))</f>
        <v>0</v>
      </c>
      <c r="BC22" s="232"/>
      <c r="BD22" s="228"/>
      <c r="BE22" s="229"/>
      <c r="BF22" s="229"/>
      <c r="BG22" s="229"/>
      <c r="BH22" s="230"/>
    </row>
    <row r="23" spans="2:60" ht="20.25" customHeight="1" x14ac:dyDescent="0.4">
      <c r="B23" s="98"/>
      <c r="C23" s="271"/>
      <c r="D23" s="272"/>
      <c r="E23" s="273"/>
      <c r="F23" s="136"/>
      <c r="G23" s="99">
        <f>C21</f>
        <v>0</v>
      </c>
      <c r="H23" s="274"/>
      <c r="I23" s="275"/>
      <c r="J23" s="276"/>
      <c r="K23" s="276"/>
      <c r="L23" s="277"/>
      <c r="M23" s="278"/>
      <c r="N23" s="279"/>
      <c r="O23" s="280"/>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34">
        <f>IF($BC$3="４週",SUM(U23:AV23),IF($BC$3="暦月",SUM(U23:AY23),""))</f>
        <v>0</v>
      </c>
      <c r="BA23" s="235"/>
      <c r="BB23" s="236">
        <f>IF($BC$3="４週",AZ23/4,IF($BC$3="暦月",(AZ23/($BC$8/7)),""))</f>
        <v>0</v>
      </c>
      <c r="BC23" s="235"/>
      <c r="BD23" s="237"/>
      <c r="BE23" s="238"/>
      <c r="BF23" s="238"/>
      <c r="BG23" s="238"/>
      <c r="BH23" s="239"/>
    </row>
    <row r="24" spans="2:60" ht="20.25" customHeight="1" x14ac:dyDescent="0.4">
      <c r="B24" s="100"/>
      <c r="C24" s="240"/>
      <c r="D24" s="241"/>
      <c r="E24" s="242"/>
      <c r="F24" s="137"/>
      <c r="G24" s="101"/>
      <c r="H24" s="286"/>
      <c r="I24" s="252"/>
      <c r="J24" s="253"/>
      <c r="K24" s="253"/>
      <c r="L24" s="254"/>
      <c r="M24" s="261"/>
      <c r="N24" s="262"/>
      <c r="O24" s="263"/>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70"/>
      <c r="BA24" s="224"/>
      <c r="BB24" s="223"/>
      <c r="BC24" s="224"/>
      <c r="BD24" s="225"/>
      <c r="BE24" s="226"/>
      <c r="BF24" s="226"/>
      <c r="BG24" s="226"/>
      <c r="BH24" s="227"/>
    </row>
    <row r="25" spans="2:60" ht="20.25" customHeight="1" x14ac:dyDescent="0.4">
      <c r="B25" s="96">
        <f>B22+1</f>
        <v>2</v>
      </c>
      <c r="C25" s="243"/>
      <c r="D25" s="244"/>
      <c r="E25" s="245"/>
      <c r="F25" s="95">
        <f>C24</f>
        <v>0</v>
      </c>
      <c r="G25" s="97"/>
      <c r="H25" s="250"/>
      <c r="I25" s="255"/>
      <c r="J25" s="256"/>
      <c r="K25" s="256"/>
      <c r="L25" s="257"/>
      <c r="M25" s="264"/>
      <c r="N25" s="265"/>
      <c r="O25" s="266"/>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31">
        <f>IF($BC$3="４週",SUM(U25:AV25),IF($BC$3="暦月",SUM(U25:AY25),""))</f>
        <v>0</v>
      </c>
      <c r="BA25" s="232"/>
      <c r="BB25" s="233">
        <f>IF($BC$3="４週",AZ25/4,IF($BC$3="暦月",(AZ25/($BC$8/7)),""))</f>
        <v>0</v>
      </c>
      <c r="BC25" s="232"/>
      <c r="BD25" s="228"/>
      <c r="BE25" s="229"/>
      <c r="BF25" s="229"/>
      <c r="BG25" s="229"/>
      <c r="BH25" s="230"/>
    </row>
    <row r="26" spans="2:60" ht="20.25" customHeight="1" x14ac:dyDescent="0.4">
      <c r="B26" s="98"/>
      <c r="C26" s="271"/>
      <c r="D26" s="272"/>
      <c r="E26" s="273"/>
      <c r="F26" s="136"/>
      <c r="G26" s="99">
        <f>C24</f>
        <v>0</v>
      </c>
      <c r="H26" s="274"/>
      <c r="I26" s="275"/>
      <c r="J26" s="276"/>
      <c r="K26" s="276"/>
      <c r="L26" s="277"/>
      <c r="M26" s="278"/>
      <c r="N26" s="279"/>
      <c r="O26" s="280"/>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34">
        <f>IF($BC$3="４週",SUM(U26:AV26),IF($BC$3="暦月",SUM(U26:AY26),""))</f>
        <v>0</v>
      </c>
      <c r="BA26" s="235"/>
      <c r="BB26" s="236">
        <f>IF($BC$3="４週",AZ26/4,IF($BC$3="暦月",(AZ26/($BC$8/7)),""))</f>
        <v>0</v>
      </c>
      <c r="BC26" s="235"/>
      <c r="BD26" s="237"/>
      <c r="BE26" s="238"/>
      <c r="BF26" s="238"/>
      <c r="BG26" s="238"/>
      <c r="BH26" s="239"/>
    </row>
    <row r="27" spans="2:60" ht="20.25" customHeight="1" x14ac:dyDescent="0.4">
      <c r="B27" s="100"/>
      <c r="C27" s="240"/>
      <c r="D27" s="241"/>
      <c r="E27" s="242"/>
      <c r="F27" s="95"/>
      <c r="G27" s="97"/>
      <c r="H27" s="249"/>
      <c r="I27" s="252"/>
      <c r="J27" s="253"/>
      <c r="K27" s="253"/>
      <c r="L27" s="254"/>
      <c r="M27" s="261"/>
      <c r="N27" s="262"/>
      <c r="O27" s="263"/>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70"/>
      <c r="BA27" s="224"/>
      <c r="BB27" s="223"/>
      <c r="BC27" s="224"/>
      <c r="BD27" s="225"/>
      <c r="BE27" s="226"/>
      <c r="BF27" s="226"/>
      <c r="BG27" s="226"/>
      <c r="BH27" s="227"/>
    </row>
    <row r="28" spans="2:60" ht="20.25" customHeight="1" x14ac:dyDescent="0.4">
      <c r="B28" s="96">
        <f>B25+1</f>
        <v>3</v>
      </c>
      <c r="C28" s="243"/>
      <c r="D28" s="244"/>
      <c r="E28" s="245"/>
      <c r="F28" s="95">
        <f>C27</f>
        <v>0</v>
      </c>
      <c r="G28" s="97"/>
      <c r="H28" s="250"/>
      <c r="I28" s="255"/>
      <c r="J28" s="256"/>
      <c r="K28" s="256"/>
      <c r="L28" s="257"/>
      <c r="M28" s="264"/>
      <c r="N28" s="265"/>
      <c r="O28" s="266"/>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31">
        <f>IF($BC$3="４週",SUM(U28:AV28),IF($BC$3="暦月",SUM(U28:AY28),""))</f>
        <v>0</v>
      </c>
      <c r="BA28" s="232"/>
      <c r="BB28" s="233">
        <f>IF($BC$3="４週",AZ28/4,IF($BC$3="暦月",(AZ28/($BC$8/7)),""))</f>
        <v>0</v>
      </c>
      <c r="BC28" s="232"/>
      <c r="BD28" s="228"/>
      <c r="BE28" s="229"/>
      <c r="BF28" s="229"/>
      <c r="BG28" s="229"/>
      <c r="BH28" s="230"/>
    </row>
    <row r="29" spans="2:60" ht="20.25" customHeight="1" x14ac:dyDescent="0.4">
      <c r="B29" s="98"/>
      <c r="C29" s="271"/>
      <c r="D29" s="272"/>
      <c r="E29" s="273"/>
      <c r="F29" s="136"/>
      <c r="G29" s="99">
        <f>C27</f>
        <v>0</v>
      </c>
      <c r="H29" s="274"/>
      <c r="I29" s="275"/>
      <c r="J29" s="276"/>
      <c r="K29" s="276"/>
      <c r="L29" s="277"/>
      <c r="M29" s="278"/>
      <c r="N29" s="279"/>
      <c r="O29" s="280"/>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34">
        <f>IF($BC$3="４週",SUM(U29:AV29),IF($BC$3="暦月",SUM(U29:AY29),""))</f>
        <v>0</v>
      </c>
      <c r="BA29" s="235"/>
      <c r="BB29" s="236">
        <f>IF($BC$3="４週",AZ29/4,IF($BC$3="暦月",(AZ29/($BC$8/7)),""))</f>
        <v>0</v>
      </c>
      <c r="BC29" s="235"/>
      <c r="BD29" s="237"/>
      <c r="BE29" s="238"/>
      <c r="BF29" s="238"/>
      <c r="BG29" s="238"/>
      <c r="BH29" s="239"/>
    </row>
    <row r="30" spans="2:60" ht="20.25" customHeight="1" x14ac:dyDescent="0.4">
      <c r="B30" s="100"/>
      <c r="C30" s="240"/>
      <c r="D30" s="241"/>
      <c r="E30" s="242"/>
      <c r="F30" s="95"/>
      <c r="G30" s="97"/>
      <c r="H30" s="249"/>
      <c r="I30" s="252"/>
      <c r="J30" s="253"/>
      <c r="K30" s="253"/>
      <c r="L30" s="254"/>
      <c r="M30" s="261"/>
      <c r="N30" s="262"/>
      <c r="O30" s="263"/>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70"/>
      <c r="BA30" s="224"/>
      <c r="BB30" s="223"/>
      <c r="BC30" s="224"/>
      <c r="BD30" s="225"/>
      <c r="BE30" s="226"/>
      <c r="BF30" s="226"/>
      <c r="BG30" s="226"/>
      <c r="BH30" s="227"/>
    </row>
    <row r="31" spans="2:60" ht="20.25" customHeight="1" x14ac:dyDescent="0.4">
      <c r="B31" s="96">
        <f>B28+1</f>
        <v>4</v>
      </c>
      <c r="C31" s="243"/>
      <c r="D31" s="244"/>
      <c r="E31" s="245"/>
      <c r="F31" s="95">
        <f>C30</f>
        <v>0</v>
      </c>
      <c r="G31" s="97"/>
      <c r="H31" s="250"/>
      <c r="I31" s="255"/>
      <c r="J31" s="256"/>
      <c r="K31" s="256"/>
      <c r="L31" s="257"/>
      <c r="M31" s="264"/>
      <c r="N31" s="265"/>
      <c r="O31" s="266"/>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31">
        <f>IF($BC$3="４週",SUM(U31:AV31),IF($BC$3="暦月",SUM(U31:AY31),""))</f>
        <v>0</v>
      </c>
      <c r="BA31" s="232"/>
      <c r="BB31" s="233">
        <f>IF($BC$3="４週",AZ31/4,IF($BC$3="暦月",(AZ31/($BC$8/7)),""))</f>
        <v>0</v>
      </c>
      <c r="BC31" s="232"/>
      <c r="BD31" s="228"/>
      <c r="BE31" s="229"/>
      <c r="BF31" s="229"/>
      <c r="BG31" s="229"/>
      <c r="BH31" s="230"/>
    </row>
    <row r="32" spans="2:60" ht="20.25" customHeight="1" x14ac:dyDescent="0.4">
      <c r="B32" s="98"/>
      <c r="C32" s="271"/>
      <c r="D32" s="272"/>
      <c r="E32" s="273"/>
      <c r="F32" s="136"/>
      <c r="G32" s="99">
        <f>C30</f>
        <v>0</v>
      </c>
      <c r="H32" s="274"/>
      <c r="I32" s="275"/>
      <c r="J32" s="276"/>
      <c r="K32" s="276"/>
      <c r="L32" s="277"/>
      <c r="M32" s="278"/>
      <c r="N32" s="279"/>
      <c r="O32" s="280"/>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34">
        <f>IF($BC$3="４週",SUM(U32:AV32),IF($BC$3="暦月",SUM(U32:AY32),""))</f>
        <v>0</v>
      </c>
      <c r="BA32" s="235"/>
      <c r="BB32" s="236">
        <f>IF($BC$3="４週",AZ32/4,IF($BC$3="暦月",(AZ32/($BC$8/7)),""))</f>
        <v>0</v>
      </c>
      <c r="BC32" s="235"/>
      <c r="BD32" s="237"/>
      <c r="BE32" s="238"/>
      <c r="BF32" s="238"/>
      <c r="BG32" s="238"/>
      <c r="BH32" s="239"/>
    </row>
    <row r="33" spans="2:60" ht="20.25" customHeight="1" x14ac:dyDescent="0.4">
      <c r="B33" s="100"/>
      <c r="C33" s="240"/>
      <c r="D33" s="241"/>
      <c r="E33" s="242"/>
      <c r="F33" s="95"/>
      <c r="G33" s="97"/>
      <c r="H33" s="249"/>
      <c r="I33" s="252"/>
      <c r="J33" s="253"/>
      <c r="K33" s="253"/>
      <c r="L33" s="254"/>
      <c r="M33" s="261"/>
      <c r="N33" s="262"/>
      <c r="O33" s="263"/>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70"/>
      <c r="BA33" s="224"/>
      <c r="BB33" s="223"/>
      <c r="BC33" s="224"/>
      <c r="BD33" s="225"/>
      <c r="BE33" s="226"/>
      <c r="BF33" s="226"/>
      <c r="BG33" s="226"/>
      <c r="BH33" s="227"/>
    </row>
    <row r="34" spans="2:60" ht="20.25" customHeight="1" x14ac:dyDescent="0.4">
      <c r="B34" s="96">
        <f>B31+1</f>
        <v>5</v>
      </c>
      <c r="C34" s="243"/>
      <c r="D34" s="244"/>
      <c r="E34" s="245"/>
      <c r="F34" s="95">
        <f>C33</f>
        <v>0</v>
      </c>
      <c r="G34" s="97"/>
      <c r="H34" s="250"/>
      <c r="I34" s="255"/>
      <c r="J34" s="256"/>
      <c r="K34" s="256"/>
      <c r="L34" s="257"/>
      <c r="M34" s="264"/>
      <c r="N34" s="265"/>
      <c r="O34" s="266"/>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31">
        <f>IF($BC$3="４週",SUM(U34:AV34),IF($BC$3="暦月",SUM(U34:AY34),""))</f>
        <v>0</v>
      </c>
      <c r="BA34" s="232"/>
      <c r="BB34" s="233">
        <f>IF($BC$3="４週",AZ34/4,IF($BC$3="暦月",(AZ34/($BC$8/7)),""))</f>
        <v>0</v>
      </c>
      <c r="BC34" s="232"/>
      <c r="BD34" s="228"/>
      <c r="BE34" s="229"/>
      <c r="BF34" s="229"/>
      <c r="BG34" s="229"/>
      <c r="BH34" s="230"/>
    </row>
    <row r="35" spans="2:60" ht="20.25" customHeight="1" x14ac:dyDescent="0.4">
      <c r="B35" s="98"/>
      <c r="C35" s="271"/>
      <c r="D35" s="272"/>
      <c r="E35" s="273"/>
      <c r="F35" s="136"/>
      <c r="G35" s="99">
        <f>C33</f>
        <v>0</v>
      </c>
      <c r="H35" s="274"/>
      <c r="I35" s="275"/>
      <c r="J35" s="276"/>
      <c r="K35" s="276"/>
      <c r="L35" s="277"/>
      <c r="M35" s="278"/>
      <c r="N35" s="279"/>
      <c r="O35" s="280"/>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34">
        <f>IF($BC$3="４週",SUM(U35:AV35),IF($BC$3="暦月",SUM(U35:AY35),""))</f>
        <v>0</v>
      </c>
      <c r="BA35" s="235"/>
      <c r="BB35" s="236">
        <f>IF($BC$3="４週",AZ35/4,IF($BC$3="暦月",(AZ35/($BC$8/7)),""))</f>
        <v>0</v>
      </c>
      <c r="BC35" s="235"/>
      <c r="BD35" s="237"/>
      <c r="BE35" s="238"/>
      <c r="BF35" s="238"/>
      <c r="BG35" s="238"/>
      <c r="BH35" s="239"/>
    </row>
    <row r="36" spans="2:60" ht="20.25" customHeight="1" x14ac:dyDescent="0.4">
      <c r="B36" s="100"/>
      <c r="C36" s="240"/>
      <c r="D36" s="241"/>
      <c r="E36" s="242"/>
      <c r="F36" s="95"/>
      <c r="G36" s="97"/>
      <c r="H36" s="249"/>
      <c r="I36" s="252"/>
      <c r="J36" s="253"/>
      <c r="K36" s="253"/>
      <c r="L36" s="254"/>
      <c r="M36" s="261"/>
      <c r="N36" s="262"/>
      <c r="O36" s="263"/>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70"/>
      <c r="BA36" s="224"/>
      <c r="BB36" s="223"/>
      <c r="BC36" s="224"/>
      <c r="BD36" s="225"/>
      <c r="BE36" s="226"/>
      <c r="BF36" s="226"/>
      <c r="BG36" s="226"/>
      <c r="BH36" s="227"/>
    </row>
    <row r="37" spans="2:60" ht="20.25" customHeight="1" x14ac:dyDescent="0.4">
      <c r="B37" s="96">
        <f>B34+1</f>
        <v>6</v>
      </c>
      <c r="C37" s="243"/>
      <c r="D37" s="244"/>
      <c r="E37" s="245"/>
      <c r="F37" s="95">
        <f>C36</f>
        <v>0</v>
      </c>
      <c r="G37" s="97"/>
      <c r="H37" s="250"/>
      <c r="I37" s="255"/>
      <c r="J37" s="256"/>
      <c r="K37" s="256"/>
      <c r="L37" s="257"/>
      <c r="M37" s="264"/>
      <c r="N37" s="265"/>
      <c r="O37" s="266"/>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31">
        <f>IF($BC$3="４週",SUM(U37:AV37),IF($BC$3="暦月",SUM(U37:AY37),""))</f>
        <v>0</v>
      </c>
      <c r="BA37" s="232"/>
      <c r="BB37" s="233">
        <f>IF($BC$3="４週",AZ37/4,IF($BC$3="暦月",(AZ37/($BC$8/7)),""))</f>
        <v>0</v>
      </c>
      <c r="BC37" s="232"/>
      <c r="BD37" s="228"/>
      <c r="BE37" s="229"/>
      <c r="BF37" s="229"/>
      <c r="BG37" s="229"/>
      <c r="BH37" s="230"/>
    </row>
    <row r="38" spans="2:60" ht="20.25" customHeight="1" x14ac:dyDescent="0.4">
      <c r="B38" s="98"/>
      <c r="C38" s="271"/>
      <c r="D38" s="272"/>
      <c r="E38" s="273"/>
      <c r="F38" s="136"/>
      <c r="G38" s="99">
        <f>C36</f>
        <v>0</v>
      </c>
      <c r="H38" s="274"/>
      <c r="I38" s="275"/>
      <c r="J38" s="276"/>
      <c r="K38" s="276"/>
      <c r="L38" s="277"/>
      <c r="M38" s="278"/>
      <c r="N38" s="279"/>
      <c r="O38" s="280"/>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34">
        <f>IF($BC$3="４週",SUM(U38:AV38),IF($BC$3="暦月",SUM(U38:AY38),""))</f>
        <v>0</v>
      </c>
      <c r="BA38" s="235"/>
      <c r="BB38" s="236">
        <f>IF($BC$3="４週",AZ38/4,IF($BC$3="暦月",(AZ38/($BC$8/7)),""))</f>
        <v>0</v>
      </c>
      <c r="BC38" s="235"/>
      <c r="BD38" s="237"/>
      <c r="BE38" s="238"/>
      <c r="BF38" s="238"/>
      <c r="BG38" s="238"/>
      <c r="BH38" s="239"/>
    </row>
    <row r="39" spans="2:60" ht="20.25" customHeight="1" x14ac:dyDescent="0.4">
      <c r="B39" s="100"/>
      <c r="C39" s="240"/>
      <c r="D39" s="241"/>
      <c r="E39" s="242"/>
      <c r="F39" s="95"/>
      <c r="G39" s="97"/>
      <c r="H39" s="249"/>
      <c r="I39" s="252"/>
      <c r="J39" s="253"/>
      <c r="K39" s="253"/>
      <c r="L39" s="254"/>
      <c r="M39" s="261"/>
      <c r="N39" s="262"/>
      <c r="O39" s="263"/>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70"/>
      <c r="BA39" s="224"/>
      <c r="BB39" s="223"/>
      <c r="BC39" s="224"/>
      <c r="BD39" s="225"/>
      <c r="BE39" s="226"/>
      <c r="BF39" s="226"/>
      <c r="BG39" s="226"/>
      <c r="BH39" s="227"/>
    </row>
    <row r="40" spans="2:60" ht="20.25" customHeight="1" x14ac:dyDescent="0.4">
      <c r="B40" s="96">
        <f>B37+1</f>
        <v>7</v>
      </c>
      <c r="C40" s="243"/>
      <c r="D40" s="244"/>
      <c r="E40" s="245"/>
      <c r="F40" s="95">
        <f>C39</f>
        <v>0</v>
      </c>
      <c r="G40" s="97"/>
      <c r="H40" s="250"/>
      <c r="I40" s="255"/>
      <c r="J40" s="256"/>
      <c r="K40" s="256"/>
      <c r="L40" s="257"/>
      <c r="M40" s="264"/>
      <c r="N40" s="265"/>
      <c r="O40" s="266"/>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31">
        <f>IF($BC$3="４週",SUM(U40:AV40),IF($BC$3="暦月",SUM(U40:AY40),""))</f>
        <v>0</v>
      </c>
      <c r="BA40" s="232"/>
      <c r="BB40" s="233">
        <f>IF($BC$3="４週",AZ40/4,IF($BC$3="暦月",(AZ40/($BC$8/7)),""))</f>
        <v>0</v>
      </c>
      <c r="BC40" s="232"/>
      <c r="BD40" s="228"/>
      <c r="BE40" s="229"/>
      <c r="BF40" s="229"/>
      <c r="BG40" s="229"/>
      <c r="BH40" s="230"/>
    </row>
    <row r="41" spans="2:60" ht="20.25" customHeight="1" x14ac:dyDescent="0.4">
      <c r="B41" s="98"/>
      <c r="C41" s="271"/>
      <c r="D41" s="272"/>
      <c r="E41" s="273"/>
      <c r="F41" s="136"/>
      <c r="G41" s="99">
        <f>C39</f>
        <v>0</v>
      </c>
      <c r="H41" s="274"/>
      <c r="I41" s="275"/>
      <c r="J41" s="276"/>
      <c r="K41" s="276"/>
      <c r="L41" s="277"/>
      <c r="M41" s="278"/>
      <c r="N41" s="279"/>
      <c r="O41" s="280"/>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34">
        <f>IF($BC$3="４週",SUM(U41:AV41),IF($BC$3="暦月",SUM(U41:AY41),""))</f>
        <v>0</v>
      </c>
      <c r="BA41" s="235"/>
      <c r="BB41" s="236">
        <f>IF($BC$3="４週",AZ41/4,IF($BC$3="暦月",(AZ41/($BC$8/7)),""))</f>
        <v>0</v>
      </c>
      <c r="BC41" s="235"/>
      <c r="BD41" s="237"/>
      <c r="BE41" s="238"/>
      <c r="BF41" s="238"/>
      <c r="BG41" s="238"/>
      <c r="BH41" s="239"/>
    </row>
    <row r="42" spans="2:60" ht="20.25" customHeight="1" x14ac:dyDescent="0.4">
      <c r="B42" s="100"/>
      <c r="C42" s="240"/>
      <c r="D42" s="241"/>
      <c r="E42" s="242"/>
      <c r="F42" s="95"/>
      <c r="G42" s="97"/>
      <c r="H42" s="249"/>
      <c r="I42" s="252"/>
      <c r="J42" s="253"/>
      <c r="K42" s="253"/>
      <c r="L42" s="254"/>
      <c r="M42" s="261"/>
      <c r="N42" s="262"/>
      <c r="O42" s="263"/>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70"/>
      <c r="BA42" s="224"/>
      <c r="BB42" s="223"/>
      <c r="BC42" s="224"/>
      <c r="BD42" s="225"/>
      <c r="BE42" s="226"/>
      <c r="BF42" s="226"/>
      <c r="BG42" s="226"/>
      <c r="BH42" s="227"/>
    </row>
    <row r="43" spans="2:60" ht="20.25" customHeight="1" x14ac:dyDescent="0.4">
      <c r="B43" s="96">
        <f>B40+1</f>
        <v>8</v>
      </c>
      <c r="C43" s="243"/>
      <c r="D43" s="244"/>
      <c r="E43" s="245"/>
      <c r="F43" s="95">
        <f>C42</f>
        <v>0</v>
      </c>
      <c r="G43" s="97"/>
      <c r="H43" s="250"/>
      <c r="I43" s="255"/>
      <c r="J43" s="256"/>
      <c r="K43" s="256"/>
      <c r="L43" s="257"/>
      <c r="M43" s="264"/>
      <c r="N43" s="265"/>
      <c r="O43" s="266"/>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31">
        <f>IF($BC$3="４週",SUM(U43:AV43),IF($BC$3="暦月",SUM(U43:AY43),""))</f>
        <v>0</v>
      </c>
      <c r="BA43" s="232"/>
      <c r="BB43" s="233">
        <f>IF($BC$3="４週",AZ43/4,IF($BC$3="暦月",(AZ43/($BC$8/7)),""))</f>
        <v>0</v>
      </c>
      <c r="BC43" s="232"/>
      <c r="BD43" s="228"/>
      <c r="BE43" s="229"/>
      <c r="BF43" s="229"/>
      <c r="BG43" s="229"/>
      <c r="BH43" s="230"/>
    </row>
    <row r="44" spans="2:60" ht="20.25" customHeight="1" x14ac:dyDescent="0.4">
      <c r="B44" s="98"/>
      <c r="C44" s="271"/>
      <c r="D44" s="272"/>
      <c r="E44" s="273"/>
      <c r="F44" s="136"/>
      <c r="G44" s="99">
        <f>C42</f>
        <v>0</v>
      </c>
      <c r="H44" s="274"/>
      <c r="I44" s="275"/>
      <c r="J44" s="276"/>
      <c r="K44" s="276"/>
      <c r="L44" s="277"/>
      <c r="M44" s="278"/>
      <c r="N44" s="279"/>
      <c r="O44" s="280"/>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34">
        <f>IF($BC$3="４週",SUM(U44:AV44),IF($BC$3="暦月",SUM(U44:AY44),""))</f>
        <v>0</v>
      </c>
      <c r="BA44" s="235"/>
      <c r="BB44" s="236">
        <f>IF($BC$3="４週",AZ44/4,IF($BC$3="暦月",(AZ44/($BC$8/7)),""))</f>
        <v>0</v>
      </c>
      <c r="BC44" s="235"/>
      <c r="BD44" s="237"/>
      <c r="BE44" s="238"/>
      <c r="BF44" s="238"/>
      <c r="BG44" s="238"/>
      <c r="BH44" s="239"/>
    </row>
    <row r="45" spans="2:60" ht="20.25" customHeight="1" x14ac:dyDescent="0.4">
      <c r="B45" s="100"/>
      <c r="C45" s="240"/>
      <c r="D45" s="241"/>
      <c r="E45" s="242"/>
      <c r="F45" s="95"/>
      <c r="G45" s="97"/>
      <c r="H45" s="249"/>
      <c r="I45" s="252"/>
      <c r="J45" s="253"/>
      <c r="K45" s="253"/>
      <c r="L45" s="254"/>
      <c r="M45" s="261"/>
      <c r="N45" s="262"/>
      <c r="O45" s="263"/>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70"/>
      <c r="BA45" s="224"/>
      <c r="BB45" s="223"/>
      <c r="BC45" s="224"/>
      <c r="BD45" s="225"/>
      <c r="BE45" s="226"/>
      <c r="BF45" s="226"/>
      <c r="BG45" s="226"/>
      <c r="BH45" s="227"/>
    </row>
    <row r="46" spans="2:60" ht="20.25" customHeight="1" x14ac:dyDescent="0.4">
      <c r="B46" s="96">
        <f>B43+1</f>
        <v>9</v>
      </c>
      <c r="C46" s="243"/>
      <c r="D46" s="244"/>
      <c r="E46" s="245"/>
      <c r="F46" s="95">
        <f>C45</f>
        <v>0</v>
      </c>
      <c r="G46" s="97"/>
      <c r="H46" s="250"/>
      <c r="I46" s="255"/>
      <c r="J46" s="256"/>
      <c r="K46" s="256"/>
      <c r="L46" s="257"/>
      <c r="M46" s="264"/>
      <c r="N46" s="265"/>
      <c r="O46" s="266"/>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31">
        <f>IF($BC$3="４週",SUM(U46:AV46),IF($BC$3="暦月",SUM(U46:AY46),""))</f>
        <v>0</v>
      </c>
      <c r="BA46" s="232"/>
      <c r="BB46" s="233">
        <f>IF($BC$3="４週",AZ46/4,IF($BC$3="暦月",(AZ46/($BC$8/7)),""))</f>
        <v>0</v>
      </c>
      <c r="BC46" s="232"/>
      <c r="BD46" s="228"/>
      <c r="BE46" s="229"/>
      <c r="BF46" s="229"/>
      <c r="BG46" s="229"/>
      <c r="BH46" s="230"/>
    </row>
    <row r="47" spans="2:60" ht="20.25" customHeight="1" x14ac:dyDescent="0.4">
      <c r="B47" s="98"/>
      <c r="C47" s="271"/>
      <c r="D47" s="272"/>
      <c r="E47" s="273"/>
      <c r="F47" s="136"/>
      <c r="G47" s="99">
        <f>C45</f>
        <v>0</v>
      </c>
      <c r="H47" s="274"/>
      <c r="I47" s="275"/>
      <c r="J47" s="276"/>
      <c r="K47" s="276"/>
      <c r="L47" s="277"/>
      <c r="M47" s="278"/>
      <c r="N47" s="279"/>
      <c r="O47" s="280"/>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34">
        <f>IF($BC$3="４週",SUM(U47:AV47),IF($BC$3="暦月",SUM(U47:AY47),""))</f>
        <v>0</v>
      </c>
      <c r="BA47" s="235"/>
      <c r="BB47" s="236">
        <f>IF($BC$3="４週",AZ47/4,IF($BC$3="暦月",(AZ47/($BC$8/7)),""))</f>
        <v>0</v>
      </c>
      <c r="BC47" s="235"/>
      <c r="BD47" s="237"/>
      <c r="BE47" s="238"/>
      <c r="BF47" s="238"/>
      <c r="BG47" s="238"/>
      <c r="BH47" s="239"/>
    </row>
    <row r="48" spans="2:60" ht="20.25" customHeight="1" x14ac:dyDescent="0.4">
      <c r="B48" s="100"/>
      <c r="C48" s="240"/>
      <c r="D48" s="241"/>
      <c r="E48" s="242"/>
      <c r="F48" s="95"/>
      <c r="G48" s="97"/>
      <c r="H48" s="249"/>
      <c r="I48" s="252"/>
      <c r="J48" s="253"/>
      <c r="K48" s="253"/>
      <c r="L48" s="254"/>
      <c r="M48" s="261"/>
      <c r="N48" s="262"/>
      <c r="O48" s="263"/>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70"/>
      <c r="BA48" s="224"/>
      <c r="BB48" s="223"/>
      <c r="BC48" s="224"/>
      <c r="BD48" s="225"/>
      <c r="BE48" s="226"/>
      <c r="BF48" s="226"/>
      <c r="BG48" s="226"/>
      <c r="BH48" s="227"/>
    </row>
    <row r="49" spans="2:60" ht="20.25" customHeight="1" x14ac:dyDescent="0.4">
      <c r="B49" s="96">
        <f>B46+1</f>
        <v>10</v>
      </c>
      <c r="C49" s="243"/>
      <c r="D49" s="244"/>
      <c r="E49" s="245"/>
      <c r="F49" s="95">
        <f>C48</f>
        <v>0</v>
      </c>
      <c r="G49" s="97"/>
      <c r="H49" s="250"/>
      <c r="I49" s="255"/>
      <c r="J49" s="256"/>
      <c r="K49" s="256"/>
      <c r="L49" s="257"/>
      <c r="M49" s="264"/>
      <c r="N49" s="265"/>
      <c r="O49" s="266"/>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31">
        <f>IF($BC$3="４週",SUM(U49:AV49),IF($BC$3="暦月",SUM(U49:AY49),""))</f>
        <v>0</v>
      </c>
      <c r="BA49" s="232"/>
      <c r="BB49" s="233">
        <f>IF($BC$3="４週",AZ49/4,IF($BC$3="暦月",(AZ49/($BC$8/7)),""))</f>
        <v>0</v>
      </c>
      <c r="BC49" s="232"/>
      <c r="BD49" s="228"/>
      <c r="BE49" s="229"/>
      <c r="BF49" s="229"/>
      <c r="BG49" s="229"/>
      <c r="BH49" s="230"/>
    </row>
    <row r="50" spans="2:60" ht="20.25" customHeight="1" x14ac:dyDescent="0.4">
      <c r="B50" s="98"/>
      <c r="C50" s="271"/>
      <c r="D50" s="272"/>
      <c r="E50" s="273"/>
      <c r="F50" s="136"/>
      <c r="G50" s="99">
        <f>C48</f>
        <v>0</v>
      </c>
      <c r="H50" s="274"/>
      <c r="I50" s="275"/>
      <c r="J50" s="276"/>
      <c r="K50" s="276"/>
      <c r="L50" s="277"/>
      <c r="M50" s="278"/>
      <c r="N50" s="279"/>
      <c r="O50" s="280"/>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34">
        <f>IF($BC$3="４週",SUM(U50:AV50),IF($BC$3="暦月",SUM(U50:AY50),""))</f>
        <v>0</v>
      </c>
      <c r="BA50" s="235"/>
      <c r="BB50" s="236">
        <f>IF($BC$3="４週",AZ50/4,IF($BC$3="暦月",(AZ50/($BC$8/7)),""))</f>
        <v>0</v>
      </c>
      <c r="BC50" s="235"/>
      <c r="BD50" s="237"/>
      <c r="BE50" s="238"/>
      <c r="BF50" s="238"/>
      <c r="BG50" s="238"/>
      <c r="BH50" s="239"/>
    </row>
    <row r="51" spans="2:60" ht="20.25" customHeight="1" x14ac:dyDescent="0.4">
      <c r="B51" s="100"/>
      <c r="C51" s="240"/>
      <c r="D51" s="241"/>
      <c r="E51" s="242"/>
      <c r="F51" s="95"/>
      <c r="G51" s="97"/>
      <c r="H51" s="249"/>
      <c r="I51" s="252"/>
      <c r="J51" s="253"/>
      <c r="K51" s="253"/>
      <c r="L51" s="254"/>
      <c r="M51" s="261"/>
      <c r="N51" s="262"/>
      <c r="O51" s="263"/>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70"/>
      <c r="BA51" s="224"/>
      <c r="BB51" s="223"/>
      <c r="BC51" s="224"/>
      <c r="BD51" s="225"/>
      <c r="BE51" s="226"/>
      <c r="BF51" s="226"/>
      <c r="BG51" s="226"/>
      <c r="BH51" s="227"/>
    </row>
    <row r="52" spans="2:60" ht="20.25" customHeight="1" x14ac:dyDescent="0.4">
      <c r="B52" s="96">
        <f>B49+1</f>
        <v>11</v>
      </c>
      <c r="C52" s="243"/>
      <c r="D52" s="244"/>
      <c r="E52" s="245"/>
      <c r="F52" s="95">
        <f>C51</f>
        <v>0</v>
      </c>
      <c r="G52" s="97"/>
      <c r="H52" s="250"/>
      <c r="I52" s="255"/>
      <c r="J52" s="256"/>
      <c r="K52" s="256"/>
      <c r="L52" s="257"/>
      <c r="M52" s="264"/>
      <c r="N52" s="265"/>
      <c r="O52" s="266"/>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31">
        <f>IF($BC$3="４週",SUM(U52:AV52),IF($BC$3="暦月",SUM(U52:AY52),""))</f>
        <v>0</v>
      </c>
      <c r="BA52" s="232"/>
      <c r="BB52" s="233">
        <f>IF($BC$3="４週",AZ52/4,IF($BC$3="暦月",(AZ52/($BC$8/7)),""))</f>
        <v>0</v>
      </c>
      <c r="BC52" s="232"/>
      <c r="BD52" s="228"/>
      <c r="BE52" s="229"/>
      <c r="BF52" s="229"/>
      <c r="BG52" s="229"/>
      <c r="BH52" s="230"/>
    </row>
    <row r="53" spans="2:60" ht="20.25" customHeight="1" x14ac:dyDescent="0.4">
      <c r="B53" s="98"/>
      <c r="C53" s="271"/>
      <c r="D53" s="272"/>
      <c r="E53" s="273"/>
      <c r="F53" s="136"/>
      <c r="G53" s="99">
        <f>C51</f>
        <v>0</v>
      </c>
      <c r="H53" s="274"/>
      <c r="I53" s="275"/>
      <c r="J53" s="276"/>
      <c r="K53" s="276"/>
      <c r="L53" s="277"/>
      <c r="M53" s="278"/>
      <c r="N53" s="279"/>
      <c r="O53" s="280"/>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34">
        <f>IF($BC$3="４週",SUM(U53:AV53),IF($BC$3="暦月",SUM(U53:AY53),""))</f>
        <v>0</v>
      </c>
      <c r="BA53" s="235"/>
      <c r="BB53" s="236">
        <f>IF($BC$3="４週",AZ53/4,IF($BC$3="暦月",(AZ53/($BC$8/7)),""))</f>
        <v>0</v>
      </c>
      <c r="BC53" s="235"/>
      <c r="BD53" s="237"/>
      <c r="BE53" s="238"/>
      <c r="BF53" s="238"/>
      <c r="BG53" s="238"/>
      <c r="BH53" s="239"/>
    </row>
    <row r="54" spans="2:60" ht="20.25" customHeight="1" x14ac:dyDescent="0.4">
      <c r="B54" s="100"/>
      <c r="C54" s="240"/>
      <c r="D54" s="241"/>
      <c r="E54" s="242"/>
      <c r="F54" s="95"/>
      <c r="G54" s="97"/>
      <c r="H54" s="249"/>
      <c r="I54" s="252"/>
      <c r="J54" s="253"/>
      <c r="K54" s="253"/>
      <c r="L54" s="254"/>
      <c r="M54" s="261"/>
      <c r="N54" s="262"/>
      <c r="O54" s="263"/>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70"/>
      <c r="BA54" s="224"/>
      <c r="BB54" s="223"/>
      <c r="BC54" s="224"/>
      <c r="BD54" s="225"/>
      <c r="BE54" s="226"/>
      <c r="BF54" s="226"/>
      <c r="BG54" s="226"/>
      <c r="BH54" s="227"/>
    </row>
    <row r="55" spans="2:60" ht="20.25" customHeight="1" x14ac:dyDescent="0.4">
      <c r="B55" s="96">
        <f>B52+1</f>
        <v>12</v>
      </c>
      <c r="C55" s="243"/>
      <c r="D55" s="244"/>
      <c r="E55" s="245"/>
      <c r="F55" s="95">
        <f>C54</f>
        <v>0</v>
      </c>
      <c r="G55" s="97"/>
      <c r="H55" s="250"/>
      <c r="I55" s="255"/>
      <c r="J55" s="256"/>
      <c r="K55" s="256"/>
      <c r="L55" s="257"/>
      <c r="M55" s="264"/>
      <c r="N55" s="265"/>
      <c r="O55" s="266"/>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31">
        <f>IF($BC$3="４週",SUM(U55:AV55),IF($BC$3="暦月",SUM(U55:AY55),""))</f>
        <v>0</v>
      </c>
      <c r="BA55" s="232"/>
      <c r="BB55" s="233">
        <f>IF($BC$3="４週",AZ55/4,IF($BC$3="暦月",(AZ55/($BC$8/7)),""))</f>
        <v>0</v>
      </c>
      <c r="BC55" s="232"/>
      <c r="BD55" s="228"/>
      <c r="BE55" s="229"/>
      <c r="BF55" s="229"/>
      <c r="BG55" s="229"/>
      <c r="BH55" s="230"/>
    </row>
    <row r="56" spans="2:60" ht="20.25" customHeight="1" x14ac:dyDescent="0.4">
      <c r="B56" s="98"/>
      <c r="C56" s="271"/>
      <c r="D56" s="272"/>
      <c r="E56" s="273"/>
      <c r="F56" s="136"/>
      <c r="G56" s="99">
        <f>C54</f>
        <v>0</v>
      </c>
      <c r="H56" s="274"/>
      <c r="I56" s="275"/>
      <c r="J56" s="276"/>
      <c r="K56" s="276"/>
      <c r="L56" s="277"/>
      <c r="M56" s="278"/>
      <c r="N56" s="279"/>
      <c r="O56" s="280"/>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34">
        <f>IF($BC$3="４週",SUM(U56:AV56),IF($BC$3="暦月",SUM(U56:AY56),""))</f>
        <v>0</v>
      </c>
      <c r="BA56" s="235"/>
      <c r="BB56" s="236">
        <f>IF($BC$3="４週",AZ56/4,IF($BC$3="暦月",(AZ56/($BC$8/7)),""))</f>
        <v>0</v>
      </c>
      <c r="BC56" s="235"/>
      <c r="BD56" s="237"/>
      <c r="BE56" s="238"/>
      <c r="BF56" s="238"/>
      <c r="BG56" s="238"/>
      <c r="BH56" s="239"/>
    </row>
    <row r="57" spans="2:60" ht="20.25" customHeight="1" x14ac:dyDescent="0.4">
      <c r="B57" s="100"/>
      <c r="C57" s="240"/>
      <c r="D57" s="241"/>
      <c r="E57" s="242"/>
      <c r="F57" s="95"/>
      <c r="G57" s="97"/>
      <c r="H57" s="249"/>
      <c r="I57" s="252"/>
      <c r="J57" s="253"/>
      <c r="K57" s="253"/>
      <c r="L57" s="254"/>
      <c r="M57" s="261"/>
      <c r="N57" s="262"/>
      <c r="O57" s="263"/>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70"/>
      <c r="BA57" s="224"/>
      <c r="BB57" s="223"/>
      <c r="BC57" s="224"/>
      <c r="BD57" s="225"/>
      <c r="BE57" s="226"/>
      <c r="BF57" s="226"/>
      <c r="BG57" s="226"/>
      <c r="BH57" s="227"/>
    </row>
    <row r="58" spans="2:60" ht="20.25" customHeight="1" x14ac:dyDescent="0.4">
      <c r="B58" s="96">
        <f>B55+1</f>
        <v>13</v>
      </c>
      <c r="C58" s="243"/>
      <c r="D58" s="244"/>
      <c r="E58" s="245"/>
      <c r="F58" s="95">
        <f>C57</f>
        <v>0</v>
      </c>
      <c r="G58" s="97"/>
      <c r="H58" s="250"/>
      <c r="I58" s="255"/>
      <c r="J58" s="256"/>
      <c r="K58" s="256"/>
      <c r="L58" s="257"/>
      <c r="M58" s="264"/>
      <c r="N58" s="265"/>
      <c r="O58" s="266"/>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31">
        <f>IF($BC$3="４週",SUM(U58:AV58),IF($BC$3="暦月",SUM(U58:AY58),""))</f>
        <v>0</v>
      </c>
      <c r="BA58" s="232"/>
      <c r="BB58" s="233">
        <f>IF($BC$3="４週",AZ58/4,IF($BC$3="暦月",(AZ58/($BC$8/7)),""))</f>
        <v>0</v>
      </c>
      <c r="BC58" s="232"/>
      <c r="BD58" s="228"/>
      <c r="BE58" s="229"/>
      <c r="BF58" s="229"/>
      <c r="BG58" s="229"/>
      <c r="BH58" s="230"/>
    </row>
    <row r="59" spans="2:60" ht="20.25" customHeight="1" x14ac:dyDescent="0.4">
      <c r="B59" s="98"/>
      <c r="C59" s="271"/>
      <c r="D59" s="272"/>
      <c r="E59" s="273"/>
      <c r="F59" s="136"/>
      <c r="G59" s="99">
        <f>C57</f>
        <v>0</v>
      </c>
      <c r="H59" s="274"/>
      <c r="I59" s="275"/>
      <c r="J59" s="276"/>
      <c r="K59" s="276"/>
      <c r="L59" s="277"/>
      <c r="M59" s="278"/>
      <c r="N59" s="279"/>
      <c r="O59" s="280"/>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34">
        <f>IF($BC$3="４週",SUM(U59:AV59),IF($BC$3="暦月",SUM(U59:AY59),""))</f>
        <v>0</v>
      </c>
      <c r="BA59" s="235"/>
      <c r="BB59" s="236">
        <f>IF($BC$3="４週",AZ59/4,IF($BC$3="暦月",(AZ59/($BC$8/7)),""))</f>
        <v>0</v>
      </c>
      <c r="BC59" s="235"/>
      <c r="BD59" s="237"/>
      <c r="BE59" s="238"/>
      <c r="BF59" s="238"/>
      <c r="BG59" s="238"/>
      <c r="BH59" s="239"/>
    </row>
    <row r="60" spans="2:60" ht="20.25" customHeight="1" x14ac:dyDescent="0.4">
      <c r="B60" s="100"/>
      <c r="C60" s="240"/>
      <c r="D60" s="241"/>
      <c r="E60" s="242"/>
      <c r="F60" s="95"/>
      <c r="G60" s="97"/>
      <c r="H60" s="249"/>
      <c r="I60" s="252"/>
      <c r="J60" s="253"/>
      <c r="K60" s="253"/>
      <c r="L60" s="254"/>
      <c r="M60" s="261"/>
      <c r="N60" s="262"/>
      <c r="O60" s="263"/>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70"/>
      <c r="BA60" s="224"/>
      <c r="BB60" s="223"/>
      <c r="BC60" s="224"/>
      <c r="BD60" s="225"/>
      <c r="BE60" s="226"/>
      <c r="BF60" s="226"/>
      <c r="BG60" s="226"/>
      <c r="BH60" s="227"/>
    </row>
    <row r="61" spans="2:60" ht="20.25" customHeight="1" x14ac:dyDescent="0.4">
      <c r="B61" s="96">
        <f>B58+1</f>
        <v>14</v>
      </c>
      <c r="C61" s="243"/>
      <c r="D61" s="244"/>
      <c r="E61" s="245"/>
      <c r="F61" s="95">
        <f>C60</f>
        <v>0</v>
      </c>
      <c r="G61" s="97"/>
      <c r="H61" s="250"/>
      <c r="I61" s="255"/>
      <c r="J61" s="256"/>
      <c r="K61" s="256"/>
      <c r="L61" s="257"/>
      <c r="M61" s="264"/>
      <c r="N61" s="265"/>
      <c r="O61" s="266"/>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31">
        <f>IF($BC$3="４週",SUM(U61:AV61),IF($BC$3="暦月",SUM(U61:AY61),""))</f>
        <v>0</v>
      </c>
      <c r="BA61" s="232"/>
      <c r="BB61" s="233">
        <f>IF($BC$3="４週",AZ61/4,IF($BC$3="暦月",(AZ61/($BC$8/7)),""))</f>
        <v>0</v>
      </c>
      <c r="BC61" s="232"/>
      <c r="BD61" s="228"/>
      <c r="BE61" s="229"/>
      <c r="BF61" s="229"/>
      <c r="BG61" s="229"/>
      <c r="BH61" s="230"/>
    </row>
    <row r="62" spans="2:60" ht="20.25" customHeight="1" x14ac:dyDescent="0.4">
      <c r="B62" s="98"/>
      <c r="C62" s="271"/>
      <c r="D62" s="272"/>
      <c r="E62" s="273"/>
      <c r="F62" s="136"/>
      <c r="G62" s="99">
        <f>C60</f>
        <v>0</v>
      </c>
      <c r="H62" s="274"/>
      <c r="I62" s="275"/>
      <c r="J62" s="276"/>
      <c r="K62" s="276"/>
      <c r="L62" s="277"/>
      <c r="M62" s="278"/>
      <c r="N62" s="279"/>
      <c r="O62" s="280"/>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34">
        <f>IF($BC$3="４週",SUM(U62:AV62),IF($BC$3="暦月",SUM(U62:AY62),""))</f>
        <v>0</v>
      </c>
      <c r="BA62" s="235"/>
      <c r="BB62" s="236">
        <f>IF($BC$3="４週",AZ62/4,IF($BC$3="暦月",(AZ62/($BC$8/7)),""))</f>
        <v>0</v>
      </c>
      <c r="BC62" s="235"/>
      <c r="BD62" s="237"/>
      <c r="BE62" s="238"/>
      <c r="BF62" s="238"/>
      <c r="BG62" s="238"/>
      <c r="BH62" s="239"/>
    </row>
    <row r="63" spans="2:60" ht="20.25" customHeight="1" x14ac:dyDescent="0.4">
      <c r="B63" s="100"/>
      <c r="C63" s="240"/>
      <c r="D63" s="241"/>
      <c r="E63" s="242"/>
      <c r="F63" s="95"/>
      <c r="G63" s="97"/>
      <c r="H63" s="249"/>
      <c r="I63" s="252"/>
      <c r="J63" s="253"/>
      <c r="K63" s="253"/>
      <c r="L63" s="254"/>
      <c r="M63" s="261"/>
      <c r="N63" s="262"/>
      <c r="O63" s="263"/>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70"/>
      <c r="BA63" s="224"/>
      <c r="BB63" s="223"/>
      <c r="BC63" s="224"/>
      <c r="BD63" s="225"/>
      <c r="BE63" s="226"/>
      <c r="BF63" s="226"/>
      <c r="BG63" s="226"/>
      <c r="BH63" s="227"/>
    </row>
    <row r="64" spans="2:60" ht="20.25" customHeight="1" x14ac:dyDescent="0.4">
      <c r="B64" s="96">
        <f>B61+1</f>
        <v>15</v>
      </c>
      <c r="C64" s="243"/>
      <c r="D64" s="244"/>
      <c r="E64" s="245"/>
      <c r="F64" s="95">
        <f>C63</f>
        <v>0</v>
      </c>
      <c r="G64" s="97"/>
      <c r="H64" s="250"/>
      <c r="I64" s="255"/>
      <c r="J64" s="256"/>
      <c r="K64" s="256"/>
      <c r="L64" s="257"/>
      <c r="M64" s="264"/>
      <c r="N64" s="265"/>
      <c r="O64" s="266"/>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31">
        <f>IF($BC$3="４週",SUM(U64:AV64),IF($BC$3="暦月",SUM(U64:AY64),""))</f>
        <v>0</v>
      </c>
      <c r="BA64" s="232"/>
      <c r="BB64" s="233">
        <f>IF($BC$3="４週",AZ64/4,IF($BC$3="暦月",(AZ64/($BC$8/7)),""))</f>
        <v>0</v>
      </c>
      <c r="BC64" s="232"/>
      <c r="BD64" s="228"/>
      <c r="BE64" s="229"/>
      <c r="BF64" s="229"/>
      <c r="BG64" s="229"/>
      <c r="BH64" s="230"/>
    </row>
    <row r="65" spans="2:60" ht="20.25" customHeight="1" x14ac:dyDescent="0.4">
      <c r="B65" s="98"/>
      <c r="C65" s="271"/>
      <c r="D65" s="272"/>
      <c r="E65" s="273"/>
      <c r="F65" s="136"/>
      <c r="G65" s="99">
        <f>C63</f>
        <v>0</v>
      </c>
      <c r="H65" s="274"/>
      <c r="I65" s="275"/>
      <c r="J65" s="276"/>
      <c r="K65" s="276"/>
      <c r="L65" s="277"/>
      <c r="M65" s="278"/>
      <c r="N65" s="279"/>
      <c r="O65" s="280"/>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34">
        <f>IF($BC$3="４週",SUM(U65:AV65),IF($BC$3="暦月",SUM(U65:AY65),""))</f>
        <v>0</v>
      </c>
      <c r="BA65" s="235"/>
      <c r="BB65" s="236">
        <f>IF($BC$3="４週",AZ65/4,IF($BC$3="暦月",(AZ65/($BC$8/7)),""))</f>
        <v>0</v>
      </c>
      <c r="BC65" s="235"/>
      <c r="BD65" s="237"/>
      <c r="BE65" s="238"/>
      <c r="BF65" s="238"/>
      <c r="BG65" s="238"/>
      <c r="BH65" s="239"/>
    </row>
    <row r="66" spans="2:60" ht="20.25" customHeight="1" x14ac:dyDescent="0.4">
      <c r="B66" s="100"/>
      <c r="C66" s="240"/>
      <c r="D66" s="241"/>
      <c r="E66" s="242"/>
      <c r="F66" s="95"/>
      <c r="G66" s="97"/>
      <c r="H66" s="249"/>
      <c r="I66" s="252"/>
      <c r="J66" s="253"/>
      <c r="K66" s="253"/>
      <c r="L66" s="254"/>
      <c r="M66" s="261"/>
      <c r="N66" s="262"/>
      <c r="O66" s="263"/>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70"/>
      <c r="BA66" s="224"/>
      <c r="BB66" s="223"/>
      <c r="BC66" s="224"/>
      <c r="BD66" s="225"/>
      <c r="BE66" s="226"/>
      <c r="BF66" s="226"/>
      <c r="BG66" s="226"/>
      <c r="BH66" s="227"/>
    </row>
    <row r="67" spans="2:60" ht="20.25" customHeight="1" x14ac:dyDescent="0.4">
      <c r="B67" s="96">
        <f>B64+1</f>
        <v>16</v>
      </c>
      <c r="C67" s="243"/>
      <c r="D67" s="244"/>
      <c r="E67" s="245"/>
      <c r="F67" s="95">
        <f>C66</f>
        <v>0</v>
      </c>
      <c r="G67" s="97"/>
      <c r="H67" s="250"/>
      <c r="I67" s="255"/>
      <c r="J67" s="256"/>
      <c r="K67" s="256"/>
      <c r="L67" s="257"/>
      <c r="M67" s="264"/>
      <c r="N67" s="265"/>
      <c r="O67" s="266"/>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31">
        <f>IF($BC$3="４週",SUM(U67:AV67),IF($BC$3="暦月",SUM(U67:AY67),""))</f>
        <v>0</v>
      </c>
      <c r="BA67" s="232"/>
      <c r="BB67" s="233">
        <f>IF($BC$3="４週",AZ67/4,IF($BC$3="暦月",(AZ67/($BC$8/7)),""))</f>
        <v>0</v>
      </c>
      <c r="BC67" s="232"/>
      <c r="BD67" s="228"/>
      <c r="BE67" s="229"/>
      <c r="BF67" s="229"/>
      <c r="BG67" s="229"/>
      <c r="BH67" s="230"/>
    </row>
    <row r="68" spans="2:60" ht="20.25" customHeight="1" thickBot="1" x14ac:dyDescent="0.45">
      <c r="B68" s="96"/>
      <c r="C68" s="246"/>
      <c r="D68" s="247"/>
      <c r="E68" s="248"/>
      <c r="F68" s="138"/>
      <c r="G68" s="102">
        <f>C66</f>
        <v>0</v>
      </c>
      <c r="H68" s="251"/>
      <c r="I68" s="258"/>
      <c r="J68" s="259"/>
      <c r="K68" s="259"/>
      <c r="L68" s="260"/>
      <c r="M68" s="267"/>
      <c r="N68" s="268"/>
      <c r="O68" s="269"/>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34">
        <f>IF($BC$3="４週",SUM(U68:AV68),IF($BC$3="暦月",SUM(U68:AY68),""))</f>
        <v>0</v>
      </c>
      <c r="BA68" s="235"/>
      <c r="BB68" s="236">
        <f>IF($BC$3="４週",AZ68/4,IF($BC$3="暦月",(AZ68/($BC$8/7)),""))</f>
        <v>0</v>
      </c>
      <c r="BC68" s="235"/>
      <c r="BD68" s="228"/>
      <c r="BE68" s="229"/>
      <c r="BF68" s="229"/>
      <c r="BG68" s="229"/>
      <c r="BH68" s="230"/>
    </row>
    <row r="69" spans="2:60" ht="20.25" customHeight="1" x14ac:dyDescent="0.4">
      <c r="B69" s="194" t="s">
        <v>177</v>
      </c>
      <c r="C69" s="195"/>
      <c r="D69" s="195"/>
      <c r="E69" s="195"/>
      <c r="F69" s="195"/>
      <c r="G69" s="195"/>
      <c r="H69" s="195"/>
      <c r="I69" s="195"/>
      <c r="J69" s="195"/>
      <c r="K69" s="195"/>
      <c r="L69" s="195"/>
      <c r="M69" s="195"/>
      <c r="N69" s="195"/>
      <c r="O69" s="195"/>
      <c r="P69" s="195"/>
      <c r="Q69" s="195"/>
      <c r="R69" s="195"/>
      <c r="S69" s="195"/>
      <c r="T69" s="196"/>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197"/>
      <c r="BA69" s="198"/>
      <c r="BB69" s="203"/>
      <c r="BC69" s="204"/>
      <c r="BD69" s="204"/>
      <c r="BE69" s="204"/>
      <c r="BF69" s="204"/>
      <c r="BG69" s="204"/>
      <c r="BH69" s="205"/>
    </row>
    <row r="70" spans="2:60" ht="20.25" customHeight="1" x14ac:dyDescent="0.4">
      <c r="B70" s="212" t="s">
        <v>178</v>
      </c>
      <c r="C70" s="213"/>
      <c r="D70" s="213"/>
      <c r="E70" s="213"/>
      <c r="F70" s="213"/>
      <c r="G70" s="213"/>
      <c r="H70" s="213"/>
      <c r="I70" s="213"/>
      <c r="J70" s="213"/>
      <c r="K70" s="213"/>
      <c r="L70" s="213"/>
      <c r="M70" s="213"/>
      <c r="N70" s="213"/>
      <c r="O70" s="213"/>
      <c r="P70" s="213"/>
      <c r="Q70" s="213"/>
      <c r="R70" s="213"/>
      <c r="S70" s="213"/>
      <c r="T70" s="21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199"/>
      <c r="BA70" s="200"/>
      <c r="BB70" s="206"/>
      <c r="BC70" s="207"/>
      <c r="BD70" s="207"/>
      <c r="BE70" s="207"/>
      <c r="BF70" s="207"/>
      <c r="BG70" s="207"/>
      <c r="BH70" s="208"/>
    </row>
    <row r="71" spans="2:60" ht="20.25" customHeight="1" x14ac:dyDescent="0.4">
      <c r="B71" s="212" t="s">
        <v>179</v>
      </c>
      <c r="C71" s="213"/>
      <c r="D71" s="213"/>
      <c r="E71" s="213"/>
      <c r="F71" s="213"/>
      <c r="G71" s="213"/>
      <c r="H71" s="213"/>
      <c r="I71" s="213"/>
      <c r="J71" s="213"/>
      <c r="K71" s="213"/>
      <c r="L71" s="213"/>
      <c r="M71" s="213"/>
      <c r="N71" s="213"/>
      <c r="O71" s="213"/>
      <c r="P71" s="213"/>
      <c r="Q71" s="213"/>
      <c r="R71" s="213"/>
      <c r="S71" s="213"/>
      <c r="T71" s="214"/>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01"/>
      <c r="BA71" s="202"/>
      <c r="BB71" s="206"/>
      <c r="BC71" s="207"/>
      <c r="BD71" s="207"/>
      <c r="BE71" s="207"/>
      <c r="BF71" s="207"/>
      <c r="BG71" s="207"/>
      <c r="BH71" s="208"/>
    </row>
    <row r="72" spans="2:60" ht="20.25" customHeight="1" x14ac:dyDescent="0.4">
      <c r="B72" s="215" t="s">
        <v>180</v>
      </c>
      <c r="C72" s="213"/>
      <c r="D72" s="213"/>
      <c r="E72" s="213"/>
      <c r="F72" s="213"/>
      <c r="G72" s="213"/>
      <c r="H72" s="213"/>
      <c r="I72" s="213"/>
      <c r="J72" s="213"/>
      <c r="K72" s="213"/>
      <c r="L72" s="213"/>
      <c r="M72" s="213"/>
      <c r="N72" s="213"/>
      <c r="O72" s="213"/>
      <c r="P72" s="213"/>
      <c r="Q72" s="213"/>
      <c r="R72" s="213"/>
      <c r="S72" s="213"/>
      <c r="T72" s="214"/>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216">
        <f>IF($BC$3="４週",SUM(U72:AV72),IF($BC$3="暦月",SUM(U72:AY72),""))</f>
        <v>0</v>
      </c>
      <c r="BA72" s="217"/>
      <c r="BB72" s="206"/>
      <c r="BC72" s="207"/>
      <c r="BD72" s="207"/>
      <c r="BE72" s="207"/>
      <c r="BF72" s="207"/>
      <c r="BG72" s="207"/>
      <c r="BH72" s="208"/>
    </row>
    <row r="73" spans="2:60" ht="20.25" customHeight="1" thickBot="1" x14ac:dyDescent="0.45">
      <c r="B73" s="218" t="s">
        <v>181</v>
      </c>
      <c r="C73" s="219"/>
      <c r="D73" s="219"/>
      <c r="E73" s="219"/>
      <c r="F73" s="219"/>
      <c r="G73" s="219"/>
      <c r="H73" s="219"/>
      <c r="I73" s="219"/>
      <c r="J73" s="219"/>
      <c r="K73" s="219"/>
      <c r="L73" s="219"/>
      <c r="M73" s="219"/>
      <c r="N73" s="219"/>
      <c r="O73" s="219"/>
      <c r="P73" s="219"/>
      <c r="Q73" s="219"/>
      <c r="R73" s="219"/>
      <c r="S73" s="219"/>
      <c r="T73" s="220"/>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21">
        <f>IF($BC$3="４週",SUM(U73:AV73),IF($BC$3="暦月",SUM(U73:AY73),""))</f>
        <v>0</v>
      </c>
      <c r="BA73" s="222"/>
      <c r="BB73" s="209"/>
      <c r="BC73" s="210"/>
      <c r="BD73" s="210"/>
      <c r="BE73" s="210"/>
      <c r="BF73" s="210"/>
      <c r="BG73" s="210"/>
      <c r="BH73" s="211"/>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Y23">
    <cfRule type="expression" dxfId="133" priority="152">
      <formula>OR(U$69=$B22,U$70=$B22)</formula>
    </cfRule>
  </conditionalFormatting>
  <conditionalFormatting sqref="U26:AY26">
    <cfRule type="expression" dxfId="132" priority="142">
      <formula>OR(U$69=$B25,U$70=$B25)</formula>
    </cfRule>
  </conditionalFormatting>
  <conditionalFormatting sqref="U29:AY29">
    <cfRule type="expression" dxfId="131" priority="132">
      <formula>OR(U$69=$B28,U$70=$B28)</formula>
    </cfRule>
  </conditionalFormatting>
  <conditionalFormatting sqref="U32:AY32">
    <cfRule type="expression" dxfId="130" priority="122">
      <formula>OR(U$69=$B31,U$70=$B31)</formula>
    </cfRule>
  </conditionalFormatting>
  <conditionalFormatting sqref="U35:AY35">
    <cfRule type="expression" dxfId="129" priority="112">
      <formula>OR(U$69=$B34,U$70=$B34)</formula>
    </cfRule>
  </conditionalFormatting>
  <conditionalFormatting sqref="U38:AY38">
    <cfRule type="expression" dxfId="128" priority="102">
      <formula>OR(U$69=$B37,U$70=$B37)</formula>
    </cfRule>
  </conditionalFormatting>
  <conditionalFormatting sqref="U41:AY41">
    <cfRule type="expression" dxfId="127" priority="92">
      <formula>OR(U$69=$B40,U$70=$B40)</formula>
    </cfRule>
  </conditionalFormatting>
  <conditionalFormatting sqref="U44:AY44">
    <cfRule type="expression" dxfId="126" priority="82">
      <formula>OR(U$69=$B43,U$70=$B43)</formula>
    </cfRule>
  </conditionalFormatting>
  <conditionalFormatting sqref="U47:AY47">
    <cfRule type="expression" dxfId="125" priority="72">
      <formula>OR(U$69=$B46,U$70=$B46)</formula>
    </cfRule>
  </conditionalFormatting>
  <conditionalFormatting sqref="U50:AY50">
    <cfRule type="expression" dxfId="124" priority="62">
      <formula>OR(U$69=$B49,U$70=$B49)</formula>
    </cfRule>
  </conditionalFormatting>
  <conditionalFormatting sqref="U53:AY53">
    <cfRule type="expression" dxfId="123" priority="52">
      <formula>OR(U$69=$B52,U$70=$B52)</formula>
    </cfRule>
  </conditionalFormatting>
  <conditionalFormatting sqref="U56:AY56">
    <cfRule type="expression" dxfId="122" priority="42">
      <formula>OR(U$69=$B55,U$70=$B55)</formula>
    </cfRule>
  </conditionalFormatting>
  <conditionalFormatting sqref="U59:AY59">
    <cfRule type="expression" dxfId="121" priority="32">
      <formula>OR(U$69=$B58,U$70=$B58)</formula>
    </cfRule>
  </conditionalFormatting>
  <conditionalFormatting sqref="U62:AY62">
    <cfRule type="expression" dxfId="120" priority="22">
      <formula>OR(U$69=$B61,U$70=$B61)</formula>
    </cfRule>
  </conditionalFormatting>
  <conditionalFormatting sqref="U65:AY65">
    <cfRule type="expression" dxfId="119" priority="12">
      <formula>OR(U$69=$B64,U$70=$B64)</formula>
    </cfRule>
  </conditionalFormatting>
  <conditionalFormatting sqref="U68:AY68">
    <cfRule type="expression" dxfId="118" priority="2">
      <formula>OR(U$69=$B67,U$70=$B67)</formula>
    </cfRule>
  </conditionalFormatting>
  <conditionalFormatting sqref="U69:BA73">
    <cfRule type="expression" dxfId="117" priority="255">
      <formula>INDIRECT(ADDRESS(ROW(),COLUMN()))=TRUNC(INDIRECT(ADDRESS(ROW(),COLUMN())))</formula>
    </cfRule>
  </conditionalFormatting>
  <conditionalFormatting sqref="U22:BC23">
    <cfRule type="expression" dxfId="116" priority="151">
      <formula>INDIRECT(ADDRESS(ROW(),COLUMN()))=TRUNC(INDIRECT(ADDRESS(ROW(),COLUMN())))</formula>
    </cfRule>
  </conditionalFormatting>
  <conditionalFormatting sqref="U25:BC26">
    <cfRule type="expression" dxfId="115" priority="141">
      <formula>INDIRECT(ADDRESS(ROW(),COLUMN()))=TRUNC(INDIRECT(ADDRESS(ROW(),COLUMN())))</formula>
    </cfRule>
  </conditionalFormatting>
  <conditionalFormatting sqref="U28:BC29">
    <cfRule type="expression" dxfId="114" priority="131">
      <formula>INDIRECT(ADDRESS(ROW(),COLUMN()))=TRUNC(INDIRECT(ADDRESS(ROW(),COLUMN())))</formula>
    </cfRule>
  </conditionalFormatting>
  <conditionalFormatting sqref="U31:BC32">
    <cfRule type="expression" dxfId="113" priority="121">
      <formula>INDIRECT(ADDRESS(ROW(),COLUMN()))=TRUNC(INDIRECT(ADDRESS(ROW(),COLUMN())))</formula>
    </cfRule>
  </conditionalFormatting>
  <conditionalFormatting sqref="U34:BC35">
    <cfRule type="expression" dxfId="112" priority="111">
      <formula>INDIRECT(ADDRESS(ROW(),COLUMN()))=TRUNC(INDIRECT(ADDRESS(ROW(),COLUMN())))</formula>
    </cfRule>
  </conditionalFormatting>
  <conditionalFormatting sqref="U37:BC38">
    <cfRule type="expression" dxfId="111" priority="101">
      <formula>INDIRECT(ADDRESS(ROW(),COLUMN()))=TRUNC(INDIRECT(ADDRESS(ROW(),COLUMN())))</formula>
    </cfRule>
  </conditionalFormatting>
  <conditionalFormatting sqref="U40:BC41">
    <cfRule type="expression" dxfId="110" priority="91">
      <formula>INDIRECT(ADDRESS(ROW(),COLUMN()))=TRUNC(INDIRECT(ADDRESS(ROW(),COLUMN())))</formula>
    </cfRule>
  </conditionalFormatting>
  <conditionalFormatting sqref="U43:BC44">
    <cfRule type="expression" dxfId="109" priority="81">
      <formula>INDIRECT(ADDRESS(ROW(),COLUMN()))=TRUNC(INDIRECT(ADDRESS(ROW(),COLUMN())))</formula>
    </cfRule>
  </conditionalFormatting>
  <conditionalFormatting sqref="U46:BC47">
    <cfRule type="expression" dxfId="108" priority="71">
      <formula>INDIRECT(ADDRESS(ROW(),COLUMN()))=TRUNC(INDIRECT(ADDRESS(ROW(),COLUMN())))</formula>
    </cfRule>
  </conditionalFormatting>
  <conditionalFormatting sqref="U49:BC50">
    <cfRule type="expression" dxfId="107" priority="61">
      <formula>INDIRECT(ADDRESS(ROW(),COLUMN()))=TRUNC(INDIRECT(ADDRESS(ROW(),COLUMN())))</formula>
    </cfRule>
  </conditionalFormatting>
  <conditionalFormatting sqref="U52:BC53">
    <cfRule type="expression" dxfId="106" priority="51">
      <formula>INDIRECT(ADDRESS(ROW(),COLUMN()))=TRUNC(INDIRECT(ADDRESS(ROW(),COLUMN())))</formula>
    </cfRule>
  </conditionalFormatting>
  <conditionalFormatting sqref="U55:BC56">
    <cfRule type="expression" dxfId="105" priority="41">
      <formula>INDIRECT(ADDRESS(ROW(),COLUMN()))=TRUNC(INDIRECT(ADDRESS(ROW(),COLUMN())))</formula>
    </cfRule>
  </conditionalFormatting>
  <conditionalFormatting sqref="U58:BC59">
    <cfRule type="expression" dxfId="104" priority="31">
      <formula>INDIRECT(ADDRESS(ROW(),COLUMN()))=TRUNC(INDIRECT(ADDRESS(ROW(),COLUMN())))</formula>
    </cfRule>
  </conditionalFormatting>
  <conditionalFormatting sqref="U61:BC62">
    <cfRule type="expression" dxfId="103" priority="21">
      <formula>INDIRECT(ADDRESS(ROW(),COLUMN()))=TRUNC(INDIRECT(ADDRESS(ROW(),COLUMN())))</formula>
    </cfRule>
  </conditionalFormatting>
  <conditionalFormatting sqref="U64:BC65">
    <cfRule type="expression" dxfId="102" priority="11">
      <formula>INDIRECT(ADDRESS(ROW(),COLUMN()))=TRUNC(INDIRECT(ADDRESS(ROW(),COLUMN())))</formula>
    </cfRule>
  </conditionalFormatting>
  <conditionalFormatting sqref="U67:BC68">
    <cfRule type="expression" dxfId="101"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31496062992125984" right="0.31496062992125984" top="0.55118110236220474" bottom="0.31496062992125984" header="0.31496062992125984" footer="0.31496062992125984"/>
  <pageSetup paperSize="9" scale="38"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55" zoomScaleNormal="55" zoomScaleSheetLayoutView="55" workbookViewId="0">
      <selection activeCell="AA2" sqref="AA2:AB2"/>
    </sheetView>
  </sheetViews>
  <sheetFormatPr defaultColWidth="4.5" defaultRowHeight="14.25" x14ac:dyDescent="0.4"/>
  <cols>
    <col min="1" max="1" width="4.125" style="1" customWidth="1"/>
    <col min="2" max="5" width="5.75" style="1" customWidth="1"/>
    <col min="6" max="7" width="5.75" style="1" hidden="1" customWidth="1"/>
    <col min="8" max="60" width="5.75" style="1" customWidth="1"/>
    <col min="61" max="61" width="4.125" style="1" customWidth="1"/>
    <col min="62" max="16384" width="4.5" style="1"/>
  </cols>
  <sheetData>
    <row r="1" spans="2:65" s="6" customFormat="1" ht="20.25" customHeight="1" x14ac:dyDescent="0.4">
      <c r="C1" s="5" t="s">
        <v>202</v>
      </c>
      <c r="D1" s="5"/>
      <c r="E1" s="5"/>
      <c r="F1" s="5"/>
      <c r="G1" s="5"/>
      <c r="H1" s="5"/>
      <c r="K1" s="7" t="s">
        <v>0</v>
      </c>
      <c r="N1" s="5"/>
      <c r="O1" s="5"/>
      <c r="P1" s="5"/>
      <c r="Q1" s="5"/>
      <c r="R1" s="5"/>
      <c r="S1" s="5"/>
      <c r="T1" s="5"/>
      <c r="U1" s="5"/>
      <c r="AQ1" s="9" t="s">
        <v>30</v>
      </c>
      <c r="AR1" s="343" t="s">
        <v>154</v>
      </c>
      <c r="AS1" s="344"/>
      <c r="AT1" s="344"/>
      <c r="AU1" s="344"/>
      <c r="AV1" s="344"/>
      <c r="AW1" s="344"/>
      <c r="AX1" s="344"/>
      <c r="AY1" s="344"/>
      <c r="AZ1" s="344"/>
      <c r="BA1" s="344"/>
      <c r="BB1" s="344"/>
      <c r="BC1" s="344"/>
      <c r="BD1" s="344"/>
      <c r="BE1" s="344"/>
      <c r="BF1" s="344"/>
      <c r="BG1" s="344"/>
      <c r="BH1" s="9" t="s">
        <v>2</v>
      </c>
    </row>
    <row r="2" spans="2:65" s="8" customFormat="1" ht="20.25" customHeight="1" x14ac:dyDescent="0.4">
      <c r="H2" s="7"/>
      <c r="K2" s="7"/>
      <c r="L2" s="7"/>
      <c r="N2" s="9"/>
      <c r="O2" s="9"/>
      <c r="P2" s="9"/>
      <c r="Q2" s="9"/>
      <c r="R2" s="9"/>
      <c r="S2" s="9"/>
      <c r="T2" s="9"/>
      <c r="U2" s="9"/>
      <c r="Z2" s="9" t="s">
        <v>27</v>
      </c>
      <c r="AA2" s="345"/>
      <c r="AB2" s="345"/>
      <c r="AC2" s="9" t="s">
        <v>28</v>
      </c>
      <c r="AD2" s="346" t="str">
        <f>IF(AA2=0,"",YEAR(DATE(2018+AA2,1,1)))</f>
        <v/>
      </c>
      <c r="AE2" s="346"/>
      <c r="AF2" s="8" t="s">
        <v>29</v>
      </c>
      <c r="AG2" s="8" t="s">
        <v>1</v>
      </c>
      <c r="AH2" s="345"/>
      <c r="AI2" s="345"/>
      <c r="AJ2" s="8" t="s">
        <v>24</v>
      </c>
      <c r="AQ2" s="9" t="s">
        <v>31</v>
      </c>
      <c r="AR2" s="345"/>
      <c r="AS2" s="345"/>
      <c r="AT2" s="345"/>
      <c r="AU2" s="345"/>
      <c r="AV2" s="345"/>
      <c r="AW2" s="345"/>
      <c r="AX2" s="345"/>
      <c r="AY2" s="345"/>
      <c r="AZ2" s="345"/>
      <c r="BA2" s="345"/>
      <c r="BB2" s="345"/>
      <c r="BC2" s="345"/>
      <c r="BD2" s="345"/>
      <c r="BE2" s="345"/>
      <c r="BF2" s="345"/>
      <c r="BG2" s="34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35" t="s">
        <v>146</v>
      </c>
      <c r="BD3" s="336"/>
      <c r="BE3" s="336"/>
      <c r="BF3" s="337"/>
      <c r="BG3" s="9"/>
    </row>
    <row r="4" spans="2:65" s="8" customFormat="1" ht="20.25" customHeight="1" x14ac:dyDescent="0.4">
      <c r="H4" s="7"/>
      <c r="K4" s="7"/>
      <c r="M4" s="9"/>
      <c r="N4" s="9"/>
      <c r="O4" s="9"/>
      <c r="P4" s="9"/>
      <c r="Q4" s="9"/>
      <c r="R4" s="9"/>
      <c r="S4" s="9"/>
      <c r="AA4" s="32"/>
      <c r="AB4" s="32"/>
      <c r="AC4" s="32"/>
      <c r="AD4" s="33"/>
      <c r="AE4" s="32"/>
      <c r="BB4" s="34" t="s">
        <v>130</v>
      </c>
      <c r="BC4" s="335" t="s">
        <v>131</v>
      </c>
      <c r="BD4" s="336"/>
      <c r="BE4" s="336"/>
      <c r="BF4" s="337"/>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148</v>
      </c>
      <c r="AN6" s="6"/>
      <c r="AO6" s="6"/>
      <c r="AP6" s="6"/>
      <c r="AQ6" s="6"/>
      <c r="AR6" s="6"/>
      <c r="AS6" s="6"/>
      <c r="AU6" s="84"/>
      <c r="AV6" s="84"/>
      <c r="AW6" s="2"/>
      <c r="AX6" s="6"/>
      <c r="AY6" s="338"/>
      <c r="AZ6" s="339"/>
      <c r="BA6" s="2" t="s">
        <v>22</v>
      </c>
      <c r="BB6" s="6"/>
      <c r="BC6" s="338"/>
      <c r="BD6" s="339"/>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40" t="e">
        <f>DAY(EOMONTH(DATE(AD2,AH2,1),0))</f>
        <v>#VALUE!</v>
      </c>
      <c r="BD8" s="341"/>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167</v>
      </c>
      <c r="AR10" s="6"/>
      <c r="AS10" s="6"/>
      <c r="AT10" s="6"/>
      <c r="AU10" s="6"/>
      <c r="AV10" s="64"/>
      <c r="AW10" s="64"/>
      <c r="AX10" s="64"/>
      <c r="AY10" s="6"/>
      <c r="AZ10" s="6"/>
      <c r="BA10" s="35" t="s">
        <v>165</v>
      </c>
      <c r="BB10" s="6"/>
      <c r="BC10" s="338"/>
      <c r="BD10" s="339"/>
      <c r="BE10" s="2" t="s">
        <v>166</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342"/>
      <c r="V12" s="342"/>
      <c r="W12" s="5"/>
      <c r="AA12" s="64"/>
      <c r="AB12" s="60"/>
      <c r="AC12" s="5"/>
      <c r="AD12" s="64"/>
      <c r="AE12" s="64"/>
      <c r="AF12" s="64"/>
      <c r="AH12" s="59"/>
      <c r="AI12" s="6" t="s">
        <v>168</v>
      </c>
      <c r="AJ12" s="59"/>
      <c r="AK12" s="6"/>
      <c r="AL12" s="35"/>
      <c r="AM12" s="60"/>
      <c r="AN12" s="6"/>
      <c r="AO12" s="6"/>
      <c r="AP12" s="6"/>
      <c r="AQ12" s="6"/>
      <c r="AR12" s="6"/>
      <c r="AS12" s="5" t="s">
        <v>169</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334"/>
      <c r="AN13" s="334"/>
      <c r="AO13" s="6" t="s">
        <v>162</v>
      </c>
      <c r="AP13" s="5"/>
      <c r="AQ13" s="64"/>
      <c r="AR13" s="64"/>
      <c r="AS13" s="5" t="s">
        <v>95</v>
      </c>
      <c r="AT13" s="6"/>
      <c r="AU13" s="6"/>
      <c r="AV13" s="6"/>
      <c r="AW13" s="6"/>
      <c r="AX13" s="6"/>
      <c r="AY13" s="6"/>
      <c r="AZ13" s="6"/>
      <c r="BA13" s="6"/>
      <c r="BB13" s="310"/>
      <c r="BC13" s="311"/>
      <c r="BD13" s="312"/>
      <c r="BE13" s="63" t="s">
        <v>17</v>
      </c>
      <c r="BF13" s="310"/>
      <c r="BG13" s="311"/>
      <c r="BH13" s="312"/>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334"/>
      <c r="AN14" s="334"/>
      <c r="AO14" s="189" t="s">
        <v>163</v>
      </c>
      <c r="AP14" s="190"/>
      <c r="AQ14" s="190"/>
      <c r="AR14" s="65"/>
      <c r="AS14" s="5" t="s">
        <v>96</v>
      </c>
      <c r="AT14" s="6"/>
      <c r="AU14" s="6"/>
      <c r="AV14" s="6"/>
      <c r="AW14" s="6"/>
      <c r="AX14" s="6"/>
      <c r="AY14" s="6"/>
      <c r="AZ14" s="6"/>
      <c r="BA14" s="6"/>
      <c r="BB14" s="310"/>
      <c r="BC14" s="311"/>
      <c r="BD14" s="312"/>
      <c r="BE14" s="63" t="s">
        <v>17</v>
      </c>
      <c r="BF14" s="310"/>
      <c r="BG14" s="311"/>
      <c r="BH14" s="312"/>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313" t="s">
        <v>20</v>
      </c>
      <c r="C16" s="298" t="s">
        <v>170</v>
      </c>
      <c r="D16" s="299"/>
      <c r="E16" s="316"/>
      <c r="F16" s="85"/>
      <c r="G16" s="30"/>
      <c r="H16" s="319" t="s">
        <v>171</v>
      </c>
      <c r="I16" s="322" t="s">
        <v>172</v>
      </c>
      <c r="J16" s="299"/>
      <c r="K16" s="299"/>
      <c r="L16" s="316"/>
      <c r="M16" s="322" t="s">
        <v>173</v>
      </c>
      <c r="N16" s="299"/>
      <c r="O16" s="316"/>
      <c r="P16" s="322" t="s">
        <v>97</v>
      </c>
      <c r="Q16" s="299"/>
      <c r="R16" s="299"/>
      <c r="S16" s="299"/>
      <c r="T16" s="300"/>
      <c r="U16" s="86"/>
      <c r="V16" s="87"/>
      <c r="W16" s="87"/>
      <c r="X16" s="87"/>
      <c r="Y16" s="87"/>
      <c r="Z16" s="87"/>
      <c r="AA16" s="87"/>
      <c r="AB16" s="87"/>
      <c r="AC16" s="87"/>
      <c r="AD16" s="87"/>
      <c r="AE16" s="87"/>
      <c r="AF16" s="87"/>
      <c r="AG16" s="87"/>
      <c r="AH16" s="87"/>
      <c r="AI16" s="188" t="s">
        <v>174</v>
      </c>
      <c r="AJ16" s="87"/>
      <c r="AK16" s="87"/>
      <c r="AL16" s="87"/>
      <c r="AM16" s="87"/>
      <c r="AN16" s="87" t="s">
        <v>147</v>
      </c>
      <c r="AO16" s="87"/>
      <c r="AP16" s="89"/>
      <c r="AQ16" s="88"/>
      <c r="AR16" s="87" t="s">
        <v>2</v>
      </c>
      <c r="AS16" s="87"/>
      <c r="AT16" s="87"/>
      <c r="AU16" s="87"/>
      <c r="AV16" s="87"/>
      <c r="AW16" s="87"/>
      <c r="AX16" s="87"/>
      <c r="AY16" s="90"/>
      <c r="AZ16" s="325" t="str">
        <f>IF(BC3="計画","(12)1～4週目の勤務時間数合計","(12)1か月の勤務時間数　合計")</f>
        <v>(12)1か月の勤務時間数　合計</v>
      </c>
      <c r="BA16" s="326"/>
      <c r="BB16" s="331" t="s">
        <v>175</v>
      </c>
      <c r="BC16" s="326"/>
      <c r="BD16" s="298" t="s">
        <v>176</v>
      </c>
      <c r="BE16" s="299"/>
      <c r="BF16" s="299"/>
      <c r="BG16" s="299"/>
      <c r="BH16" s="300"/>
    </row>
    <row r="17" spans="2:60" ht="20.25" customHeight="1" x14ac:dyDescent="0.4">
      <c r="B17" s="314"/>
      <c r="C17" s="301"/>
      <c r="D17" s="302"/>
      <c r="E17" s="317"/>
      <c r="F17" s="91"/>
      <c r="G17" s="29"/>
      <c r="H17" s="320"/>
      <c r="I17" s="323"/>
      <c r="J17" s="302"/>
      <c r="K17" s="302"/>
      <c r="L17" s="317"/>
      <c r="M17" s="323"/>
      <c r="N17" s="302"/>
      <c r="O17" s="317"/>
      <c r="P17" s="323"/>
      <c r="Q17" s="302"/>
      <c r="R17" s="302"/>
      <c r="S17" s="302"/>
      <c r="T17" s="303"/>
      <c r="U17" s="307" t="s">
        <v>11</v>
      </c>
      <c r="V17" s="307"/>
      <c r="W17" s="307"/>
      <c r="X17" s="307"/>
      <c r="Y17" s="307"/>
      <c r="Z17" s="307"/>
      <c r="AA17" s="308"/>
      <c r="AB17" s="309" t="s">
        <v>12</v>
      </c>
      <c r="AC17" s="307"/>
      <c r="AD17" s="307"/>
      <c r="AE17" s="307"/>
      <c r="AF17" s="307"/>
      <c r="AG17" s="307"/>
      <c r="AH17" s="308"/>
      <c r="AI17" s="309" t="s">
        <v>13</v>
      </c>
      <c r="AJ17" s="307"/>
      <c r="AK17" s="307"/>
      <c r="AL17" s="307"/>
      <c r="AM17" s="307"/>
      <c r="AN17" s="307"/>
      <c r="AO17" s="308"/>
      <c r="AP17" s="309" t="s">
        <v>14</v>
      </c>
      <c r="AQ17" s="307"/>
      <c r="AR17" s="307"/>
      <c r="AS17" s="307"/>
      <c r="AT17" s="307"/>
      <c r="AU17" s="307"/>
      <c r="AV17" s="308"/>
      <c r="AW17" s="309" t="s">
        <v>15</v>
      </c>
      <c r="AX17" s="307"/>
      <c r="AY17" s="307"/>
      <c r="AZ17" s="327"/>
      <c r="BA17" s="328"/>
      <c r="BB17" s="332"/>
      <c r="BC17" s="328"/>
      <c r="BD17" s="301"/>
      <c r="BE17" s="302"/>
      <c r="BF17" s="302"/>
      <c r="BG17" s="302"/>
      <c r="BH17" s="303"/>
    </row>
    <row r="18" spans="2:60" ht="20.25" customHeight="1" x14ac:dyDescent="0.4">
      <c r="B18" s="314"/>
      <c r="C18" s="301"/>
      <c r="D18" s="302"/>
      <c r="E18" s="317"/>
      <c r="F18" s="91"/>
      <c r="G18" s="29"/>
      <c r="H18" s="320"/>
      <c r="I18" s="323"/>
      <c r="J18" s="302"/>
      <c r="K18" s="302"/>
      <c r="L18" s="317"/>
      <c r="M18" s="323"/>
      <c r="N18" s="302"/>
      <c r="O18" s="317"/>
      <c r="P18" s="323"/>
      <c r="Q18" s="302"/>
      <c r="R18" s="302"/>
      <c r="S18" s="302"/>
      <c r="T18" s="303"/>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27"/>
      <c r="BA18" s="328"/>
      <c r="BB18" s="332"/>
      <c r="BC18" s="328"/>
      <c r="BD18" s="301"/>
      <c r="BE18" s="302"/>
      <c r="BF18" s="302"/>
      <c r="BG18" s="302"/>
      <c r="BH18" s="303"/>
    </row>
    <row r="19" spans="2:60" ht="20.25" hidden="1" customHeight="1" x14ac:dyDescent="0.4">
      <c r="B19" s="314"/>
      <c r="C19" s="301"/>
      <c r="D19" s="302"/>
      <c r="E19" s="317"/>
      <c r="F19" s="91"/>
      <c r="G19" s="29"/>
      <c r="H19" s="320"/>
      <c r="I19" s="323"/>
      <c r="J19" s="302"/>
      <c r="K19" s="302"/>
      <c r="L19" s="317"/>
      <c r="M19" s="323"/>
      <c r="N19" s="302"/>
      <c r="O19" s="317"/>
      <c r="P19" s="323"/>
      <c r="Q19" s="302"/>
      <c r="R19" s="302"/>
      <c r="S19" s="302"/>
      <c r="T19" s="303"/>
      <c r="U19" s="103" t="e">
        <f>WEEKDAY(DATE($AD$2,$AH$2,1))</f>
        <v>#VALUE!</v>
      </c>
      <c r="V19" s="104" t="e">
        <f>WEEKDAY(DATE($AD$2,$AH$2,2))</f>
        <v>#VALUE!</v>
      </c>
      <c r="W19" s="104" t="e">
        <f>WEEKDAY(DATE($AD$2,$AH$2,3))</f>
        <v>#VALUE!</v>
      </c>
      <c r="X19" s="104" t="e">
        <f>WEEKDAY(DATE($AD$2,$AH$2,4))</f>
        <v>#VALUE!</v>
      </c>
      <c r="Y19" s="104" t="e">
        <f>WEEKDAY(DATE($AD$2,$AH$2,5))</f>
        <v>#VALUE!</v>
      </c>
      <c r="Z19" s="104" t="e">
        <f>WEEKDAY(DATE($AD$2,$AH$2,6))</f>
        <v>#VALUE!</v>
      </c>
      <c r="AA19" s="105" t="e">
        <f>WEEKDAY(DATE($AD$2,$AH$2,7))</f>
        <v>#VALUE!</v>
      </c>
      <c r="AB19" s="106" t="e">
        <f>WEEKDAY(DATE($AD$2,$AH$2,8))</f>
        <v>#VALUE!</v>
      </c>
      <c r="AC19" s="104" t="e">
        <f>WEEKDAY(DATE($AD$2,$AH$2,9))</f>
        <v>#VALUE!</v>
      </c>
      <c r="AD19" s="104" t="e">
        <f>WEEKDAY(DATE($AD$2,$AH$2,10))</f>
        <v>#VALUE!</v>
      </c>
      <c r="AE19" s="104" t="e">
        <f>WEEKDAY(DATE($AD$2,$AH$2,11))</f>
        <v>#VALUE!</v>
      </c>
      <c r="AF19" s="104" t="e">
        <f>WEEKDAY(DATE($AD$2,$AH$2,12))</f>
        <v>#VALUE!</v>
      </c>
      <c r="AG19" s="104" t="e">
        <f>WEEKDAY(DATE($AD$2,$AH$2,13))</f>
        <v>#VALUE!</v>
      </c>
      <c r="AH19" s="105" t="e">
        <f>WEEKDAY(DATE($AD$2,$AH$2,14))</f>
        <v>#VALUE!</v>
      </c>
      <c r="AI19" s="106" t="e">
        <f>WEEKDAY(DATE($AD$2,$AH$2,15))</f>
        <v>#VALUE!</v>
      </c>
      <c r="AJ19" s="104" t="e">
        <f>WEEKDAY(DATE($AD$2,$AH$2,16))</f>
        <v>#VALUE!</v>
      </c>
      <c r="AK19" s="104" t="e">
        <f>WEEKDAY(DATE($AD$2,$AH$2,17))</f>
        <v>#VALUE!</v>
      </c>
      <c r="AL19" s="104" t="e">
        <f>WEEKDAY(DATE($AD$2,$AH$2,18))</f>
        <v>#VALUE!</v>
      </c>
      <c r="AM19" s="104" t="e">
        <f>WEEKDAY(DATE($AD$2,$AH$2,19))</f>
        <v>#VALUE!</v>
      </c>
      <c r="AN19" s="104" t="e">
        <f>WEEKDAY(DATE($AD$2,$AH$2,20))</f>
        <v>#VALUE!</v>
      </c>
      <c r="AO19" s="105" t="e">
        <f>WEEKDAY(DATE($AD$2,$AH$2,21))</f>
        <v>#VALUE!</v>
      </c>
      <c r="AP19" s="106" t="e">
        <f>WEEKDAY(DATE($AD$2,$AH$2,22))</f>
        <v>#VALUE!</v>
      </c>
      <c r="AQ19" s="104" t="e">
        <f>WEEKDAY(DATE($AD$2,$AH$2,23))</f>
        <v>#VALUE!</v>
      </c>
      <c r="AR19" s="104" t="e">
        <f>WEEKDAY(DATE($AD$2,$AH$2,24))</f>
        <v>#VALUE!</v>
      </c>
      <c r="AS19" s="104" t="e">
        <f>WEEKDAY(DATE($AD$2,$AH$2,25))</f>
        <v>#VALUE!</v>
      </c>
      <c r="AT19" s="104" t="e">
        <f>WEEKDAY(DATE($AD$2,$AH$2,26))</f>
        <v>#VALUE!</v>
      </c>
      <c r="AU19" s="104" t="e">
        <f>WEEKDAY(DATE($AD$2,$AH$2,27))</f>
        <v>#VALUE!</v>
      </c>
      <c r="AV19" s="105" t="e">
        <f>WEEKDAY(DATE($AD$2,$AH$2,28))</f>
        <v>#VALUE!</v>
      </c>
      <c r="AW19" s="106">
        <f>IF(AW18=29,WEEKDAY(DATE($AD$2,$AH$2,29)),0)</f>
        <v>0</v>
      </c>
      <c r="AX19" s="104">
        <f>IF(AX18=30,WEEKDAY(DATE($AD$2,$AH$2,30)),0)</f>
        <v>0</v>
      </c>
      <c r="AY19" s="105">
        <f>IF(AY18=31,WEEKDAY(DATE($AD$2,$AH$2,31)),0)</f>
        <v>0</v>
      </c>
      <c r="AZ19" s="327"/>
      <c r="BA19" s="328"/>
      <c r="BB19" s="332"/>
      <c r="BC19" s="328"/>
      <c r="BD19" s="301"/>
      <c r="BE19" s="302"/>
      <c r="BF19" s="302"/>
      <c r="BG19" s="302"/>
      <c r="BH19" s="303"/>
    </row>
    <row r="20" spans="2:60" ht="20.25" customHeight="1" thickBot="1" x14ac:dyDescent="0.45">
      <c r="B20" s="315"/>
      <c r="C20" s="304"/>
      <c r="D20" s="305"/>
      <c r="E20" s="318"/>
      <c r="F20" s="92"/>
      <c r="G20" s="31"/>
      <c r="H20" s="321"/>
      <c r="I20" s="324"/>
      <c r="J20" s="305"/>
      <c r="K20" s="305"/>
      <c r="L20" s="318"/>
      <c r="M20" s="324"/>
      <c r="N20" s="305"/>
      <c r="O20" s="318"/>
      <c r="P20" s="324"/>
      <c r="Q20" s="305"/>
      <c r="R20" s="305"/>
      <c r="S20" s="305"/>
      <c r="T20" s="306"/>
      <c r="U20" s="107" t="e">
        <f>IF(U19=1,"日",IF(U19=2,"月",IF(U19=3,"火",IF(U19=4,"水",IF(U19=5,"木",IF(U19=6,"金","土"))))))</f>
        <v>#VALUE!</v>
      </c>
      <c r="V20" s="108" t="e">
        <f t="shared" ref="V20:AV20" si="0">IF(V19=1,"日",IF(V19=2,"月",IF(V19=3,"火",IF(V19=4,"水",IF(V19=5,"木",IF(V19=6,"金","土"))))))</f>
        <v>#VALUE!</v>
      </c>
      <c r="W20" s="108" t="e">
        <f t="shared" si="0"/>
        <v>#VALUE!</v>
      </c>
      <c r="X20" s="108" t="e">
        <f t="shared" si="0"/>
        <v>#VALUE!</v>
      </c>
      <c r="Y20" s="108" t="e">
        <f t="shared" si="0"/>
        <v>#VALUE!</v>
      </c>
      <c r="Z20" s="108" t="e">
        <f t="shared" si="0"/>
        <v>#VALUE!</v>
      </c>
      <c r="AA20" s="109" t="e">
        <f t="shared" si="0"/>
        <v>#VALUE!</v>
      </c>
      <c r="AB20" s="110" t="e">
        <f>IF(AB19=1,"日",IF(AB19=2,"月",IF(AB19=3,"火",IF(AB19=4,"水",IF(AB19=5,"木",IF(AB19=6,"金","土"))))))</f>
        <v>#VALUE!</v>
      </c>
      <c r="AC20" s="108" t="e">
        <f t="shared" si="0"/>
        <v>#VALUE!</v>
      </c>
      <c r="AD20" s="108" t="e">
        <f t="shared" si="0"/>
        <v>#VALUE!</v>
      </c>
      <c r="AE20" s="108" t="e">
        <f t="shared" si="0"/>
        <v>#VALUE!</v>
      </c>
      <c r="AF20" s="108" t="e">
        <f t="shared" si="0"/>
        <v>#VALUE!</v>
      </c>
      <c r="AG20" s="108" t="e">
        <f t="shared" si="0"/>
        <v>#VALUE!</v>
      </c>
      <c r="AH20" s="109" t="e">
        <f t="shared" si="0"/>
        <v>#VALUE!</v>
      </c>
      <c r="AI20" s="110" t="e">
        <f>IF(AI19=1,"日",IF(AI19=2,"月",IF(AI19=3,"火",IF(AI19=4,"水",IF(AI19=5,"木",IF(AI19=6,"金","土"))))))</f>
        <v>#VALUE!</v>
      </c>
      <c r="AJ20" s="108" t="e">
        <f t="shared" si="0"/>
        <v>#VALUE!</v>
      </c>
      <c r="AK20" s="108" t="e">
        <f t="shared" si="0"/>
        <v>#VALUE!</v>
      </c>
      <c r="AL20" s="108" t="e">
        <f t="shared" si="0"/>
        <v>#VALUE!</v>
      </c>
      <c r="AM20" s="108" t="e">
        <f t="shared" si="0"/>
        <v>#VALUE!</v>
      </c>
      <c r="AN20" s="108" t="e">
        <f t="shared" si="0"/>
        <v>#VALUE!</v>
      </c>
      <c r="AO20" s="109" t="e">
        <f t="shared" si="0"/>
        <v>#VALUE!</v>
      </c>
      <c r="AP20" s="110" t="e">
        <f>IF(AP19=1,"日",IF(AP19=2,"月",IF(AP19=3,"火",IF(AP19=4,"水",IF(AP19=5,"木",IF(AP19=6,"金","土"))))))</f>
        <v>#VALUE!</v>
      </c>
      <c r="AQ20" s="108" t="e">
        <f t="shared" si="0"/>
        <v>#VALUE!</v>
      </c>
      <c r="AR20" s="108" t="e">
        <f t="shared" si="0"/>
        <v>#VALUE!</v>
      </c>
      <c r="AS20" s="108" t="e">
        <f t="shared" si="0"/>
        <v>#VALUE!</v>
      </c>
      <c r="AT20" s="108" t="e">
        <f t="shared" si="0"/>
        <v>#VALUE!</v>
      </c>
      <c r="AU20" s="108" t="e">
        <f t="shared" si="0"/>
        <v>#VALUE!</v>
      </c>
      <c r="AV20" s="109" t="e">
        <f t="shared" si="0"/>
        <v>#VALUE!</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29"/>
      <c r="BA20" s="330"/>
      <c r="BB20" s="333"/>
      <c r="BC20" s="330"/>
      <c r="BD20" s="304"/>
      <c r="BE20" s="305"/>
      <c r="BF20" s="305"/>
      <c r="BG20" s="305"/>
      <c r="BH20" s="306"/>
    </row>
    <row r="21" spans="2:60" ht="20.25" customHeight="1" x14ac:dyDescent="0.4">
      <c r="B21" s="93"/>
      <c r="C21" s="287"/>
      <c r="D21" s="288"/>
      <c r="E21" s="289"/>
      <c r="F21" s="135"/>
      <c r="G21" s="94"/>
      <c r="H21" s="290"/>
      <c r="I21" s="291"/>
      <c r="J21" s="292"/>
      <c r="K21" s="292"/>
      <c r="L21" s="293"/>
      <c r="M21" s="294"/>
      <c r="N21" s="295"/>
      <c r="O21" s="29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97"/>
      <c r="BA21" s="285"/>
      <c r="BB21" s="284"/>
      <c r="BC21" s="285"/>
      <c r="BD21" s="281"/>
      <c r="BE21" s="282"/>
      <c r="BF21" s="282"/>
      <c r="BG21" s="282"/>
      <c r="BH21" s="283"/>
    </row>
    <row r="22" spans="2:60" ht="20.25" customHeight="1" x14ac:dyDescent="0.4">
      <c r="B22" s="96">
        <v>1</v>
      </c>
      <c r="C22" s="243"/>
      <c r="D22" s="244"/>
      <c r="E22" s="245"/>
      <c r="F22" s="95">
        <f>C21</f>
        <v>0</v>
      </c>
      <c r="G22" s="97"/>
      <c r="H22" s="250"/>
      <c r="I22" s="255"/>
      <c r="J22" s="256"/>
      <c r="K22" s="256"/>
      <c r="L22" s="257"/>
      <c r="M22" s="264"/>
      <c r="N22" s="265"/>
      <c r="O22" s="266"/>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31">
        <f>IF($BC$3="４週",SUM(U22:AV22),IF($BC$3="暦月",SUM(U22:AY22),""))</f>
        <v>0</v>
      </c>
      <c r="BA22" s="232"/>
      <c r="BB22" s="233">
        <f>IF($BC$3="４週",AZ22/4,IF($BC$3="暦月",(AZ22/($BC$8/7)),""))</f>
        <v>0</v>
      </c>
      <c r="BC22" s="232"/>
      <c r="BD22" s="228"/>
      <c r="BE22" s="229"/>
      <c r="BF22" s="229"/>
      <c r="BG22" s="229"/>
      <c r="BH22" s="230"/>
    </row>
    <row r="23" spans="2:60" ht="20.25" customHeight="1" x14ac:dyDescent="0.4">
      <c r="B23" s="98"/>
      <c r="C23" s="271"/>
      <c r="D23" s="272"/>
      <c r="E23" s="273"/>
      <c r="F23" s="136"/>
      <c r="G23" s="99">
        <f>C21</f>
        <v>0</v>
      </c>
      <c r="H23" s="274"/>
      <c r="I23" s="275"/>
      <c r="J23" s="276"/>
      <c r="K23" s="276"/>
      <c r="L23" s="277"/>
      <c r="M23" s="278"/>
      <c r="N23" s="279"/>
      <c r="O23" s="280"/>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34">
        <f>IF($BC$3="４週",SUM(U23:AV23),IF($BC$3="暦月",SUM(U23:AY23),""))</f>
        <v>0</v>
      </c>
      <c r="BA23" s="235"/>
      <c r="BB23" s="236">
        <f>IF($BC$3="４週",AZ23/4,IF($BC$3="暦月",(AZ23/($BC$8/7)),""))</f>
        <v>0</v>
      </c>
      <c r="BC23" s="235"/>
      <c r="BD23" s="237"/>
      <c r="BE23" s="238"/>
      <c r="BF23" s="238"/>
      <c r="BG23" s="238"/>
      <c r="BH23" s="239"/>
    </row>
    <row r="24" spans="2:60" ht="20.25" customHeight="1" x14ac:dyDescent="0.4">
      <c r="B24" s="100"/>
      <c r="C24" s="240"/>
      <c r="D24" s="241"/>
      <c r="E24" s="242"/>
      <c r="F24" s="137"/>
      <c r="G24" s="101"/>
      <c r="H24" s="286"/>
      <c r="I24" s="252"/>
      <c r="J24" s="253"/>
      <c r="K24" s="253"/>
      <c r="L24" s="254"/>
      <c r="M24" s="261"/>
      <c r="N24" s="262"/>
      <c r="O24" s="263"/>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70"/>
      <c r="BA24" s="224"/>
      <c r="BB24" s="223"/>
      <c r="BC24" s="224"/>
      <c r="BD24" s="225"/>
      <c r="BE24" s="226"/>
      <c r="BF24" s="226"/>
      <c r="BG24" s="226"/>
      <c r="BH24" s="227"/>
    </row>
    <row r="25" spans="2:60" ht="20.25" customHeight="1" x14ac:dyDescent="0.4">
      <c r="B25" s="96">
        <f>B22+1</f>
        <v>2</v>
      </c>
      <c r="C25" s="243"/>
      <c r="D25" s="244"/>
      <c r="E25" s="245"/>
      <c r="F25" s="95">
        <f>C24</f>
        <v>0</v>
      </c>
      <c r="G25" s="97"/>
      <c r="H25" s="250"/>
      <c r="I25" s="255"/>
      <c r="J25" s="256"/>
      <c r="K25" s="256"/>
      <c r="L25" s="257"/>
      <c r="M25" s="264"/>
      <c r="N25" s="265"/>
      <c r="O25" s="266"/>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31">
        <f>IF($BC$3="４週",SUM(U25:AV25),IF($BC$3="暦月",SUM(U25:AY25),""))</f>
        <v>0</v>
      </c>
      <c r="BA25" s="232"/>
      <c r="BB25" s="233">
        <f>IF($BC$3="４週",AZ25/4,IF($BC$3="暦月",(AZ25/($BC$8/7)),""))</f>
        <v>0</v>
      </c>
      <c r="BC25" s="232"/>
      <c r="BD25" s="228"/>
      <c r="BE25" s="229"/>
      <c r="BF25" s="229"/>
      <c r="BG25" s="229"/>
      <c r="BH25" s="230"/>
    </row>
    <row r="26" spans="2:60" ht="20.25" customHeight="1" x14ac:dyDescent="0.4">
      <c r="B26" s="98"/>
      <c r="C26" s="271"/>
      <c r="D26" s="272"/>
      <c r="E26" s="273"/>
      <c r="F26" s="136"/>
      <c r="G26" s="99">
        <f>C24</f>
        <v>0</v>
      </c>
      <c r="H26" s="274"/>
      <c r="I26" s="275"/>
      <c r="J26" s="276"/>
      <c r="K26" s="276"/>
      <c r="L26" s="277"/>
      <c r="M26" s="278"/>
      <c r="N26" s="279"/>
      <c r="O26" s="280"/>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34">
        <f>IF($BC$3="４週",SUM(U26:AV26),IF($BC$3="暦月",SUM(U26:AY26),""))</f>
        <v>0</v>
      </c>
      <c r="BA26" s="235"/>
      <c r="BB26" s="236">
        <f>IF($BC$3="４週",AZ26/4,IF($BC$3="暦月",(AZ26/($BC$8/7)),""))</f>
        <v>0</v>
      </c>
      <c r="BC26" s="235"/>
      <c r="BD26" s="237"/>
      <c r="BE26" s="238"/>
      <c r="BF26" s="238"/>
      <c r="BG26" s="238"/>
      <c r="BH26" s="239"/>
    </row>
    <row r="27" spans="2:60" ht="20.25" customHeight="1" x14ac:dyDescent="0.4">
      <c r="B27" s="100"/>
      <c r="C27" s="240"/>
      <c r="D27" s="241"/>
      <c r="E27" s="242"/>
      <c r="F27" s="95"/>
      <c r="G27" s="97"/>
      <c r="H27" s="249"/>
      <c r="I27" s="252"/>
      <c r="J27" s="253"/>
      <c r="K27" s="253"/>
      <c r="L27" s="254"/>
      <c r="M27" s="261"/>
      <c r="N27" s="262"/>
      <c r="O27" s="263"/>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70"/>
      <c r="BA27" s="224"/>
      <c r="BB27" s="223"/>
      <c r="BC27" s="224"/>
      <c r="BD27" s="225"/>
      <c r="BE27" s="226"/>
      <c r="BF27" s="226"/>
      <c r="BG27" s="226"/>
      <c r="BH27" s="227"/>
    </row>
    <row r="28" spans="2:60" ht="20.25" customHeight="1" x14ac:dyDescent="0.4">
      <c r="B28" s="96">
        <f>B25+1</f>
        <v>3</v>
      </c>
      <c r="C28" s="243"/>
      <c r="D28" s="244"/>
      <c r="E28" s="245"/>
      <c r="F28" s="95">
        <f>C27</f>
        <v>0</v>
      </c>
      <c r="G28" s="97"/>
      <c r="H28" s="250"/>
      <c r="I28" s="255"/>
      <c r="J28" s="256"/>
      <c r="K28" s="256"/>
      <c r="L28" s="257"/>
      <c r="M28" s="264"/>
      <c r="N28" s="265"/>
      <c r="O28" s="266"/>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31">
        <f>IF($BC$3="４週",SUM(U28:AV28),IF($BC$3="暦月",SUM(U28:AY28),""))</f>
        <v>0</v>
      </c>
      <c r="BA28" s="232"/>
      <c r="BB28" s="233">
        <f>IF($BC$3="４週",AZ28/4,IF($BC$3="暦月",(AZ28/($BC$8/7)),""))</f>
        <v>0</v>
      </c>
      <c r="BC28" s="232"/>
      <c r="BD28" s="228"/>
      <c r="BE28" s="229"/>
      <c r="BF28" s="229"/>
      <c r="BG28" s="229"/>
      <c r="BH28" s="230"/>
    </row>
    <row r="29" spans="2:60" ht="20.25" customHeight="1" x14ac:dyDescent="0.4">
      <c r="B29" s="98"/>
      <c r="C29" s="271"/>
      <c r="D29" s="272"/>
      <c r="E29" s="273"/>
      <c r="F29" s="136"/>
      <c r="G29" s="99">
        <f>C27</f>
        <v>0</v>
      </c>
      <c r="H29" s="274"/>
      <c r="I29" s="275"/>
      <c r="J29" s="276"/>
      <c r="K29" s="276"/>
      <c r="L29" s="277"/>
      <c r="M29" s="278"/>
      <c r="N29" s="279"/>
      <c r="O29" s="280"/>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34">
        <f>IF($BC$3="４週",SUM(U29:AV29),IF($BC$3="暦月",SUM(U29:AY29),""))</f>
        <v>0</v>
      </c>
      <c r="BA29" s="235"/>
      <c r="BB29" s="236">
        <f>IF($BC$3="４週",AZ29/4,IF($BC$3="暦月",(AZ29/($BC$8/7)),""))</f>
        <v>0</v>
      </c>
      <c r="BC29" s="235"/>
      <c r="BD29" s="237"/>
      <c r="BE29" s="238"/>
      <c r="BF29" s="238"/>
      <c r="BG29" s="238"/>
      <c r="BH29" s="239"/>
    </row>
    <row r="30" spans="2:60" ht="20.25" customHeight="1" x14ac:dyDescent="0.4">
      <c r="B30" s="100"/>
      <c r="C30" s="240"/>
      <c r="D30" s="241"/>
      <c r="E30" s="242"/>
      <c r="F30" s="95"/>
      <c r="G30" s="97"/>
      <c r="H30" s="249"/>
      <c r="I30" s="252"/>
      <c r="J30" s="253"/>
      <c r="K30" s="253"/>
      <c r="L30" s="254"/>
      <c r="M30" s="261"/>
      <c r="N30" s="262"/>
      <c r="O30" s="263"/>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70"/>
      <c r="BA30" s="224"/>
      <c r="BB30" s="223"/>
      <c r="BC30" s="224"/>
      <c r="BD30" s="225"/>
      <c r="BE30" s="226"/>
      <c r="BF30" s="226"/>
      <c r="BG30" s="226"/>
      <c r="BH30" s="227"/>
    </row>
    <row r="31" spans="2:60" ht="20.25" customHeight="1" x14ac:dyDescent="0.4">
      <c r="B31" s="96">
        <f>B28+1</f>
        <v>4</v>
      </c>
      <c r="C31" s="243"/>
      <c r="D31" s="244"/>
      <c r="E31" s="245"/>
      <c r="F31" s="95">
        <f>C30</f>
        <v>0</v>
      </c>
      <c r="G31" s="97"/>
      <c r="H31" s="250"/>
      <c r="I31" s="255"/>
      <c r="J31" s="256"/>
      <c r="K31" s="256"/>
      <c r="L31" s="257"/>
      <c r="M31" s="264"/>
      <c r="N31" s="265"/>
      <c r="O31" s="266"/>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31">
        <f>IF($BC$3="４週",SUM(U31:AV31),IF($BC$3="暦月",SUM(U31:AY31),""))</f>
        <v>0</v>
      </c>
      <c r="BA31" s="232"/>
      <c r="BB31" s="233">
        <f>IF($BC$3="４週",AZ31/4,IF($BC$3="暦月",(AZ31/($BC$8/7)),""))</f>
        <v>0</v>
      </c>
      <c r="BC31" s="232"/>
      <c r="BD31" s="228"/>
      <c r="BE31" s="229"/>
      <c r="BF31" s="229"/>
      <c r="BG31" s="229"/>
      <c r="BH31" s="230"/>
    </row>
    <row r="32" spans="2:60" ht="20.25" customHeight="1" x14ac:dyDescent="0.4">
      <c r="B32" s="98"/>
      <c r="C32" s="271"/>
      <c r="D32" s="272"/>
      <c r="E32" s="273"/>
      <c r="F32" s="136"/>
      <c r="G32" s="99">
        <f>C30</f>
        <v>0</v>
      </c>
      <c r="H32" s="274"/>
      <c r="I32" s="275"/>
      <c r="J32" s="276"/>
      <c r="K32" s="276"/>
      <c r="L32" s="277"/>
      <c r="M32" s="278"/>
      <c r="N32" s="279"/>
      <c r="O32" s="280"/>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34">
        <f>IF($BC$3="４週",SUM(U32:AV32),IF($BC$3="暦月",SUM(U32:AY32),""))</f>
        <v>0</v>
      </c>
      <c r="BA32" s="235"/>
      <c r="BB32" s="236">
        <f>IF($BC$3="４週",AZ32/4,IF($BC$3="暦月",(AZ32/($BC$8/7)),""))</f>
        <v>0</v>
      </c>
      <c r="BC32" s="235"/>
      <c r="BD32" s="237"/>
      <c r="BE32" s="238"/>
      <c r="BF32" s="238"/>
      <c r="BG32" s="238"/>
      <c r="BH32" s="239"/>
    </row>
    <row r="33" spans="2:60" ht="20.25" customHeight="1" x14ac:dyDescent="0.4">
      <c r="B33" s="100"/>
      <c r="C33" s="240"/>
      <c r="D33" s="241"/>
      <c r="E33" s="242"/>
      <c r="F33" s="95"/>
      <c r="G33" s="97"/>
      <c r="H33" s="249"/>
      <c r="I33" s="252"/>
      <c r="J33" s="253"/>
      <c r="K33" s="253"/>
      <c r="L33" s="254"/>
      <c r="M33" s="261"/>
      <c r="N33" s="262"/>
      <c r="O33" s="263"/>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70"/>
      <c r="BA33" s="224"/>
      <c r="BB33" s="223"/>
      <c r="BC33" s="224"/>
      <c r="BD33" s="225"/>
      <c r="BE33" s="226"/>
      <c r="BF33" s="226"/>
      <c r="BG33" s="226"/>
      <c r="BH33" s="227"/>
    </row>
    <row r="34" spans="2:60" ht="20.25" customHeight="1" x14ac:dyDescent="0.4">
      <c r="B34" s="96">
        <f>B31+1</f>
        <v>5</v>
      </c>
      <c r="C34" s="243"/>
      <c r="D34" s="244"/>
      <c r="E34" s="245"/>
      <c r="F34" s="95">
        <f>C33</f>
        <v>0</v>
      </c>
      <c r="G34" s="97"/>
      <c r="H34" s="250"/>
      <c r="I34" s="255"/>
      <c r="J34" s="256"/>
      <c r="K34" s="256"/>
      <c r="L34" s="257"/>
      <c r="M34" s="264"/>
      <c r="N34" s="265"/>
      <c r="O34" s="266"/>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31">
        <f>IF($BC$3="４週",SUM(U34:AV34),IF($BC$3="暦月",SUM(U34:AY34),""))</f>
        <v>0</v>
      </c>
      <c r="BA34" s="232"/>
      <c r="BB34" s="233">
        <f>IF($BC$3="４週",AZ34/4,IF($BC$3="暦月",(AZ34/($BC$8/7)),""))</f>
        <v>0</v>
      </c>
      <c r="BC34" s="232"/>
      <c r="BD34" s="228"/>
      <c r="BE34" s="229"/>
      <c r="BF34" s="229"/>
      <c r="BG34" s="229"/>
      <c r="BH34" s="230"/>
    </row>
    <row r="35" spans="2:60" ht="20.25" customHeight="1" x14ac:dyDescent="0.4">
      <c r="B35" s="98"/>
      <c r="C35" s="271"/>
      <c r="D35" s="272"/>
      <c r="E35" s="273"/>
      <c r="F35" s="136"/>
      <c r="G35" s="99">
        <f>C33</f>
        <v>0</v>
      </c>
      <c r="H35" s="274"/>
      <c r="I35" s="275"/>
      <c r="J35" s="276"/>
      <c r="K35" s="276"/>
      <c r="L35" s="277"/>
      <c r="M35" s="278"/>
      <c r="N35" s="279"/>
      <c r="O35" s="280"/>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34">
        <f>IF($BC$3="４週",SUM(U35:AV35),IF($BC$3="暦月",SUM(U35:AY35),""))</f>
        <v>0</v>
      </c>
      <c r="BA35" s="235"/>
      <c r="BB35" s="236">
        <f>IF($BC$3="４週",AZ35/4,IF($BC$3="暦月",(AZ35/($BC$8/7)),""))</f>
        <v>0</v>
      </c>
      <c r="BC35" s="235"/>
      <c r="BD35" s="237"/>
      <c r="BE35" s="238"/>
      <c r="BF35" s="238"/>
      <c r="BG35" s="238"/>
      <c r="BH35" s="239"/>
    </row>
    <row r="36" spans="2:60" ht="20.25" customHeight="1" x14ac:dyDescent="0.4">
      <c r="B36" s="100"/>
      <c r="C36" s="240"/>
      <c r="D36" s="241"/>
      <c r="E36" s="242"/>
      <c r="F36" s="95"/>
      <c r="G36" s="97"/>
      <c r="H36" s="249"/>
      <c r="I36" s="252"/>
      <c r="J36" s="253"/>
      <c r="K36" s="253"/>
      <c r="L36" s="254"/>
      <c r="M36" s="261"/>
      <c r="N36" s="262"/>
      <c r="O36" s="263"/>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70"/>
      <c r="BA36" s="224"/>
      <c r="BB36" s="223"/>
      <c r="BC36" s="224"/>
      <c r="BD36" s="225"/>
      <c r="BE36" s="226"/>
      <c r="BF36" s="226"/>
      <c r="BG36" s="226"/>
      <c r="BH36" s="227"/>
    </row>
    <row r="37" spans="2:60" ht="20.25" customHeight="1" x14ac:dyDescent="0.4">
      <c r="B37" s="96">
        <f>B34+1</f>
        <v>6</v>
      </c>
      <c r="C37" s="243"/>
      <c r="D37" s="244"/>
      <c r="E37" s="245"/>
      <c r="F37" s="95">
        <f>C36</f>
        <v>0</v>
      </c>
      <c r="G37" s="97"/>
      <c r="H37" s="250"/>
      <c r="I37" s="255"/>
      <c r="J37" s="256"/>
      <c r="K37" s="256"/>
      <c r="L37" s="257"/>
      <c r="M37" s="264"/>
      <c r="N37" s="265"/>
      <c r="O37" s="266"/>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31">
        <f>IF($BC$3="４週",SUM(U37:AV37),IF($BC$3="暦月",SUM(U37:AY37),""))</f>
        <v>0</v>
      </c>
      <c r="BA37" s="232"/>
      <c r="BB37" s="233">
        <f>IF($BC$3="４週",AZ37/4,IF($BC$3="暦月",(AZ37/($BC$8/7)),""))</f>
        <v>0</v>
      </c>
      <c r="BC37" s="232"/>
      <c r="BD37" s="228"/>
      <c r="BE37" s="229"/>
      <c r="BF37" s="229"/>
      <c r="BG37" s="229"/>
      <c r="BH37" s="230"/>
    </row>
    <row r="38" spans="2:60" ht="20.25" customHeight="1" x14ac:dyDescent="0.4">
      <c r="B38" s="98"/>
      <c r="C38" s="271"/>
      <c r="D38" s="272"/>
      <c r="E38" s="273"/>
      <c r="F38" s="136"/>
      <c r="G38" s="99">
        <f>C36</f>
        <v>0</v>
      </c>
      <c r="H38" s="274"/>
      <c r="I38" s="275"/>
      <c r="J38" s="276"/>
      <c r="K38" s="276"/>
      <c r="L38" s="277"/>
      <c r="M38" s="278"/>
      <c r="N38" s="279"/>
      <c r="O38" s="280"/>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34">
        <f>IF($BC$3="４週",SUM(U38:AV38),IF($BC$3="暦月",SUM(U38:AY38),""))</f>
        <v>0</v>
      </c>
      <c r="BA38" s="235"/>
      <c r="BB38" s="236">
        <f>IF($BC$3="４週",AZ38/4,IF($BC$3="暦月",(AZ38/($BC$8/7)),""))</f>
        <v>0</v>
      </c>
      <c r="BC38" s="235"/>
      <c r="BD38" s="237"/>
      <c r="BE38" s="238"/>
      <c r="BF38" s="238"/>
      <c r="BG38" s="238"/>
      <c r="BH38" s="239"/>
    </row>
    <row r="39" spans="2:60" ht="20.25" customHeight="1" x14ac:dyDescent="0.4">
      <c r="B39" s="100"/>
      <c r="C39" s="240"/>
      <c r="D39" s="241"/>
      <c r="E39" s="242"/>
      <c r="F39" s="95"/>
      <c r="G39" s="97"/>
      <c r="H39" s="249"/>
      <c r="I39" s="252"/>
      <c r="J39" s="253"/>
      <c r="K39" s="253"/>
      <c r="L39" s="254"/>
      <c r="M39" s="261"/>
      <c r="N39" s="262"/>
      <c r="O39" s="263"/>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70"/>
      <c r="BA39" s="224"/>
      <c r="BB39" s="223"/>
      <c r="BC39" s="224"/>
      <c r="BD39" s="225"/>
      <c r="BE39" s="226"/>
      <c r="BF39" s="226"/>
      <c r="BG39" s="226"/>
      <c r="BH39" s="227"/>
    </row>
    <row r="40" spans="2:60" ht="20.25" customHeight="1" x14ac:dyDescent="0.4">
      <c r="B40" s="96">
        <f>B37+1</f>
        <v>7</v>
      </c>
      <c r="C40" s="243"/>
      <c r="D40" s="244"/>
      <c r="E40" s="245"/>
      <c r="F40" s="95">
        <f>C39</f>
        <v>0</v>
      </c>
      <c r="G40" s="97"/>
      <c r="H40" s="250"/>
      <c r="I40" s="255"/>
      <c r="J40" s="256"/>
      <c r="K40" s="256"/>
      <c r="L40" s="257"/>
      <c r="M40" s="264"/>
      <c r="N40" s="265"/>
      <c r="O40" s="266"/>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31">
        <f>IF($BC$3="４週",SUM(U40:AV40),IF($BC$3="暦月",SUM(U40:AY40),""))</f>
        <v>0</v>
      </c>
      <c r="BA40" s="232"/>
      <c r="BB40" s="233">
        <f>IF($BC$3="４週",AZ40/4,IF($BC$3="暦月",(AZ40/($BC$8/7)),""))</f>
        <v>0</v>
      </c>
      <c r="BC40" s="232"/>
      <c r="BD40" s="228"/>
      <c r="BE40" s="229"/>
      <c r="BF40" s="229"/>
      <c r="BG40" s="229"/>
      <c r="BH40" s="230"/>
    </row>
    <row r="41" spans="2:60" ht="20.25" customHeight="1" x14ac:dyDescent="0.4">
      <c r="B41" s="98"/>
      <c r="C41" s="271"/>
      <c r="D41" s="272"/>
      <c r="E41" s="273"/>
      <c r="F41" s="136"/>
      <c r="G41" s="99">
        <f>C39</f>
        <v>0</v>
      </c>
      <c r="H41" s="274"/>
      <c r="I41" s="275"/>
      <c r="J41" s="276"/>
      <c r="K41" s="276"/>
      <c r="L41" s="277"/>
      <c r="M41" s="278"/>
      <c r="N41" s="279"/>
      <c r="O41" s="280"/>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34">
        <f>IF($BC$3="４週",SUM(U41:AV41),IF($BC$3="暦月",SUM(U41:AY41),""))</f>
        <v>0</v>
      </c>
      <c r="BA41" s="235"/>
      <c r="BB41" s="236">
        <f>IF($BC$3="４週",AZ41/4,IF($BC$3="暦月",(AZ41/($BC$8/7)),""))</f>
        <v>0</v>
      </c>
      <c r="BC41" s="235"/>
      <c r="BD41" s="237"/>
      <c r="BE41" s="238"/>
      <c r="BF41" s="238"/>
      <c r="BG41" s="238"/>
      <c r="BH41" s="239"/>
    </row>
    <row r="42" spans="2:60" ht="20.25" customHeight="1" x14ac:dyDescent="0.4">
      <c r="B42" s="100"/>
      <c r="C42" s="240"/>
      <c r="D42" s="241"/>
      <c r="E42" s="242"/>
      <c r="F42" s="95"/>
      <c r="G42" s="97"/>
      <c r="H42" s="249"/>
      <c r="I42" s="252"/>
      <c r="J42" s="253"/>
      <c r="K42" s="253"/>
      <c r="L42" s="254"/>
      <c r="M42" s="261"/>
      <c r="N42" s="262"/>
      <c r="O42" s="263"/>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70"/>
      <c r="BA42" s="224"/>
      <c r="BB42" s="223"/>
      <c r="BC42" s="224"/>
      <c r="BD42" s="225"/>
      <c r="BE42" s="226"/>
      <c r="BF42" s="226"/>
      <c r="BG42" s="226"/>
      <c r="BH42" s="227"/>
    </row>
    <row r="43" spans="2:60" ht="20.25" customHeight="1" x14ac:dyDescent="0.4">
      <c r="B43" s="96">
        <f>B40+1</f>
        <v>8</v>
      </c>
      <c r="C43" s="243"/>
      <c r="D43" s="244"/>
      <c r="E43" s="245"/>
      <c r="F43" s="95">
        <f>C42</f>
        <v>0</v>
      </c>
      <c r="G43" s="97"/>
      <c r="H43" s="250"/>
      <c r="I43" s="255"/>
      <c r="J43" s="256"/>
      <c r="K43" s="256"/>
      <c r="L43" s="257"/>
      <c r="M43" s="264"/>
      <c r="N43" s="265"/>
      <c r="O43" s="266"/>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31">
        <f>IF($BC$3="４週",SUM(U43:AV43),IF($BC$3="暦月",SUM(U43:AY43),""))</f>
        <v>0</v>
      </c>
      <c r="BA43" s="232"/>
      <c r="BB43" s="233">
        <f>IF($BC$3="４週",AZ43/4,IF($BC$3="暦月",(AZ43/($BC$8/7)),""))</f>
        <v>0</v>
      </c>
      <c r="BC43" s="232"/>
      <c r="BD43" s="228"/>
      <c r="BE43" s="229"/>
      <c r="BF43" s="229"/>
      <c r="BG43" s="229"/>
      <c r="BH43" s="230"/>
    </row>
    <row r="44" spans="2:60" ht="20.25" customHeight="1" x14ac:dyDescent="0.4">
      <c r="B44" s="98"/>
      <c r="C44" s="271"/>
      <c r="D44" s="272"/>
      <c r="E44" s="273"/>
      <c r="F44" s="136"/>
      <c r="G44" s="99">
        <f>C42</f>
        <v>0</v>
      </c>
      <c r="H44" s="274"/>
      <c r="I44" s="275"/>
      <c r="J44" s="276"/>
      <c r="K44" s="276"/>
      <c r="L44" s="277"/>
      <c r="M44" s="278"/>
      <c r="N44" s="279"/>
      <c r="O44" s="280"/>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34">
        <f>IF($BC$3="４週",SUM(U44:AV44),IF($BC$3="暦月",SUM(U44:AY44),""))</f>
        <v>0</v>
      </c>
      <c r="BA44" s="235"/>
      <c r="BB44" s="236">
        <f>IF($BC$3="４週",AZ44/4,IF($BC$3="暦月",(AZ44/($BC$8/7)),""))</f>
        <v>0</v>
      </c>
      <c r="BC44" s="235"/>
      <c r="BD44" s="237"/>
      <c r="BE44" s="238"/>
      <c r="BF44" s="238"/>
      <c r="BG44" s="238"/>
      <c r="BH44" s="239"/>
    </row>
    <row r="45" spans="2:60" ht="20.25" customHeight="1" x14ac:dyDescent="0.4">
      <c r="B45" s="100"/>
      <c r="C45" s="240"/>
      <c r="D45" s="241"/>
      <c r="E45" s="242"/>
      <c r="F45" s="95"/>
      <c r="G45" s="97"/>
      <c r="H45" s="249"/>
      <c r="I45" s="252"/>
      <c r="J45" s="253"/>
      <c r="K45" s="253"/>
      <c r="L45" s="254"/>
      <c r="M45" s="261"/>
      <c r="N45" s="262"/>
      <c r="O45" s="263"/>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70"/>
      <c r="BA45" s="224"/>
      <c r="BB45" s="223"/>
      <c r="BC45" s="224"/>
      <c r="BD45" s="225"/>
      <c r="BE45" s="226"/>
      <c r="BF45" s="226"/>
      <c r="BG45" s="226"/>
      <c r="BH45" s="227"/>
    </row>
    <row r="46" spans="2:60" ht="20.25" customHeight="1" x14ac:dyDescent="0.4">
      <c r="B46" s="96">
        <f>B43+1</f>
        <v>9</v>
      </c>
      <c r="C46" s="243"/>
      <c r="D46" s="244"/>
      <c r="E46" s="245"/>
      <c r="F46" s="95">
        <f>C45</f>
        <v>0</v>
      </c>
      <c r="G46" s="97"/>
      <c r="H46" s="250"/>
      <c r="I46" s="255"/>
      <c r="J46" s="256"/>
      <c r="K46" s="256"/>
      <c r="L46" s="257"/>
      <c r="M46" s="264"/>
      <c r="N46" s="265"/>
      <c r="O46" s="266"/>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31">
        <f>IF($BC$3="４週",SUM(U46:AV46),IF($BC$3="暦月",SUM(U46:AY46),""))</f>
        <v>0</v>
      </c>
      <c r="BA46" s="232"/>
      <c r="BB46" s="233">
        <f>IF($BC$3="４週",AZ46/4,IF($BC$3="暦月",(AZ46/($BC$8/7)),""))</f>
        <v>0</v>
      </c>
      <c r="BC46" s="232"/>
      <c r="BD46" s="228"/>
      <c r="BE46" s="229"/>
      <c r="BF46" s="229"/>
      <c r="BG46" s="229"/>
      <c r="BH46" s="230"/>
    </row>
    <row r="47" spans="2:60" ht="20.25" customHeight="1" x14ac:dyDescent="0.4">
      <c r="B47" s="98"/>
      <c r="C47" s="271"/>
      <c r="D47" s="272"/>
      <c r="E47" s="273"/>
      <c r="F47" s="136"/>
      <c r="G47" s="99">
        <f>C45</f>
        <v>0</v>
      </c>
      <c r="H47" s="274"/>
      <c r="I47" s="275"/>
      <c r="J47" s="276"/>
      <c r="K47" s="276"/>
      <c r="L47" s="277"/>
      <c r="M47" s="278"/>
      <c r="N47" s="279"/>
      <c r="O47" s="280"/>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34">
        <f>IF($BC$3="４週",SUM(U47:AV47),IF($BC$3="暦月",SUM(U47:AY47),""))</f>
        <v>0</v>
      </c>
      <c r="BA47" s="235"/>
      <c r="BB47" s="236">
        <f>IF($BC$3="４週",AZ47/4,IF($BC$3="暦月",(AZ47/($BC$8/7)),""))</f>
        <v>0</v>
      </c>
      <c r="BC47" s="235"/>
      <c r="BD47" s="237"/>
      <c r="BE47" s="238"/>
      <c r="BF47" s="238"/>
      <c r="BG47" s="238"/>
      <c r="BH47" s="239"/>
    </row>
    <row r="48" spans="2:60" ht="20.25" customHeight="1" x14ac:dyDescent="0.4">
      <c r="B48" s="100"/>
      <c r="C48" s="240"/>
      <c r="D48" s="241"/>
      <c r="E48" s="242"/>
      <c r="F48" s="95"/>
      <c r="G48" s="97"/>
      <c r="H48" s="249"/>
      <c r="I48" s="252"/>
      <c r="J48" s="253"/>
      <c r="K48" s="253"/>
      <c r="L48" s="254"/>
      <c r="M48" s="261"/>
      <c r="N48" s="262"/>
      <c r="O48" s="263"/>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70"/>
      <c r="BA48" s="224"/>
      <c r="BB48" s="223"/>
      <c r="BC48" s="224"/>
      <c r="BD48" s="225"/>
      <c r="BE48" s="226"/>
      <c r="BF48" s="226"/>
      <c r="BG48" s="226"/>
      <c r="BH48" s="227"/>
    </row>
    <row r="49" spans="2:60" ht="20.25" customHeight="1" x14ac:dyDescent="0.4">
      <c r="B49" s="96">
        <f>B46+1</f>
        <v>10</v>
      </c>
      <c r="C49" s="243"/>
      <c r="D49" s="244"/>
      <c r="E49" s="245"/>
      <c r="F49" s="95">
        <f>C48</f>
        <v>0</v>
      </c>
      <c r="G49" s="97"/>
      <c r="H49" s="250"/>
      <c r="I49" s="255"/>
      <c r="J49" s="256"/>
      <c r="K49" s="256"/>
      <c r="L49" s="257"/>
      <c r="M49" s="264"/>
      <c r="N49" s="265"/>
      <c r="O49" s="266"/>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31">
        <f>IF($BC$3="４週",SUM(U49:AV49),IF($BC$3="暦月",SUM(U49:AY49),""))</f>
        <v>0</v>
      </c>
      <c r="BA49" s="232"/>
      <c r="BB49" s="233">
        <f>IF($BC$3="４週",AZ49/4,IF($BC$3="暦月",(AZ49/($BC$8/7)),""))</f>
        <v>0</v>
      </c>
      <c r="BC49" s="232"/>
      <c r="BD49" s="228"/>
      <c r="BE49" s="229"/>
      <c r="BF49" s="229"/>
      <c r="BG49" s="229"/>
      <c r="BH49" s="230"/>
    </row>
    <row r="50" spans="2:60" ht="20.25" customHeight="1" x14ac:dyDescent="0.4">
      <c r="B50" s="98"/>
      <c r="C50" s="271"/>
      <c r="D50" s="272"/>
      <c r="E50" s="273"/>
      <c r="F50" s="136"/>
      <c r="G50" s="99">
        <f>C48</f>
        <v>0</v>
      </c>
      <c r="H50" s="274"/>
      <c r="I50" s="275"/>
      <c r="J50" s="276"/>
      <c r="K50" s="276"/>
      <c r="L50" s="277"/>
      <c r="M50" s="278"/>
      <c r="N50" s="279"/>
      <c r="O50" s="280"/>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34">
        <f>IF($BC$3="４週",SUM(U50:AV50),IF($BC$3="暦月",SUM(U50:AY50),""))</f>
        <v>0</v>
      </c>
      <c r="BA50" s="235"/>
      <c r="BB50" s="236">
        <f>IF($BC$3="４週",AZ50/4,IF($BC$3="暦月",(AZ50/($BC$8/7)),""))</f>
        <v>0</v>
      </c>
      <c r="BC50" s="235"/>
      <c r="BD50" s="237"/>
      <c r="BE50" s="238"/>
      <c r="BF50" s="238"/>
      <c r="BG50" s="238"/>
      <c r="BH50" s="239"/>
    </row>
    <row r="51" spans="2:60" ht="20.25" customHeight="1" x14ac:dyDescent="0.4">
      <c r="B51" s="100"/>
      <c r="C51" s="240"/>
      <c r="D51" s="241"/>
      <c r="E51" s="242"/>
      <c r="F51" s="95"/>
      <c r="G51" s="97"/>
      <c r="H51" s="249"/>
      <c r="I51" s="252"/>
      <c r="J51" s="253"/>
      <c r="K51" s="253"/>
      <c r="L51" s="254"/>
      <c r="M51" s="261"/>
      <c r="N51" s="262"/>
      <c r="O51" s="263"/>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70"/>
      <c r="BA51" s="224"/>
      <c r="BB51" s="223"/>
      <c r="BC51" s="224"/>
      <c r="BD51" s="225"/>
      <c r="BE51" s="226"/>
      <c r="BF51" s="226"/>
      <c r="BG51" s="226"/>
      <c r="BH51" s="227"/>
    </row>
    <row r="52" spans="2:60" ht="20.25" customHeight="1" x14ac:dyDescent="0.4">
      <c r="B52" s="96">
        <f>B49+1</f>
        <v>11</v>
      </c>
      <c r="C52" s="243"/>
      <c r="D52" s="244"/>
      <c r="E52" s="245"/>
      <c r="F52" s="95">
        <f>C51</f>
        <v>0</v>
      </c>
      <c r="G52" s="97"/>
      <c r="H52" s="250"/>
      <c r="I52" s="255"/>
      <c r="J52" s="256"/>
      <c r="K52" s="256"/>
      <c r="L52" s="257"/>
      <c r="M52" s="264"/>
      <c r="N52" s="265"/>
      <c r="O52" s="266"/>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31">
        <f>IF($BC$3="４週",SUM(U52:AV52),IF($BC$3="暦月",SUM(U52:AY52),""))</f>
        <v>0</v>
      </c>
      <c r="BA52" s="232"/>
      <c r="BB52" s="233">
        <f>IF($BC$3="４週",AZ52/4,IF($BC$3="暦月",(AZ52/($BC$8/7)),""))</f>
        <v>0</v>
      </c>
      <c r="BC52" s="232"/>
      <c r="BD52" s="228"/>
      <c r="BE52" s="229"/>
      <c r="BF52" s="229"/>
      <c r="BG52" s="229"/>
      <c r="BH52" s="230"/>
    </row>
    <row r="53" spans="2:60" ht="20.25" customHeight="1" x14ac:dyDescent="0.4">
      <c r="B53" s="98"/>
      <c r="C53" s="271"/>
      <c r="D53" s="272"/>
      <c r="E53" s="273"/>
      <c r="F53" s="136"/>
      <c r="G53" s="99">
        <f>C51</f>
        <v>0</v>
      </c>
      <c r="H53" s="274"/>
      <c r="I53" s="275"/>
      <c r="J53" s="276"/>
      <c r="K53" s="276"/>
      <c r="L53" s="277"/>
      <c r="M53" s="278"/>
      <c r="N53" s="279"/>
      <c r="O53" s="280"/>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34">
        <f>IF($BC$3="４週",SUM(U53:AV53),IF($BC$3="暦月",SUM(U53:AY53),""))</f>
        <v>0</v>
      </c>
      <c r="BA53" s="235"/>
      <c r="BB53" s="236">
        <f>IF($BC$3="４週",AZ53/4,IF($BC$3="暦月",(AZ53/($BC$8/7)),""))</f>
        <v>0</v>
      </c>
      <c r="BC53" s="235"/>
      <c r="BD53" s="237"/>
      <c r="BE53" s="238"/>
      <c r="BF53" s="238"/>
      <c r="BG53" s="238"/>
      <c r="BH53" s="239"/>
    </row>
    <row r="54" spans="2:60" ht="20.25" customHeight="1" x14ac:dyDescent="0.4">
      <c r="B54" s="100"/>
      <c r="C54" s="240"/>
      <c r="D54" s="241"/>
      <c r="E54" s="242"/>
      <c r="F54" s="95"/>
      <c r="G54" s="97"/>
      <c r="H54" s="249"/>
      <c r="I54" s="252"/>
      <c r="J54" s="253"/>
      <c r="K54" s="253"/>
      <c r="L54" s="254"/>
      <c r="M54" s="261"/>
      <c r="N54" s="262"/>
      <c r="O54" s="263"/>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70"/>
      <c r="BA54" s="224"/>
      <c r="BB54" s="223"/>
      <c r="BC54" s="224"/>
      <c r="BD54" s="225"/>
      <c r="BE54" s="226"/>
      <c r="BF54" s="226"/>
      <c r="BG54" s="226"/>
      <c r="BH54" s="227"/>
    </row>
    <row r="55" spans="2:60" ht="20.25" customHeight="1" x14ac:dyDescent="0.4">
      <c r="B55" s="96">
        <f>B52+1</f>
        <v>12</v>
      </c>
      <c r="C55" s="243"/>
      <c r="D55" s="244"/>
      <c r="E55" s="245"/>
      <c r="F55" s="95">
        <f>C54</f>
        <v>0</v>
      </c>
      <c r="G55" s="97"/>
      <c r="H55" s="250"/>
      <c r="I55" s="255"/>
      <c r="J55" s="256"/>
      <c r="K55" s="256"/>
      <c r="L55" s="257"/>
      <c r="M55" s="264"/>
      <c r="N55" s="265"/>
      <c r="O55" s="266"/>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31">
        <f>IF($BC$3="４週",SUM(U55:AV55),IF($BC$3="暦月",SUM(U55:AY55),""))</f>
        <v>0</v>
      </c>
      <c r="BA55" s="232"/>
      <c r="BB55" s="233">
        <f>IF($BC$3="４週",AZ55/4,IF($BC$3="暦月",(AZ55/($BC$8/7)),""))</f>
        <v>0</v>
      </c>
      <c r="BC55" s="232"/>
      <c r="BD55" s="228"/>
      <c r="BE55" s="229"/>
      <c r="BF55" s="229"/>
      <c r="BG55" s="229"/>
      <c r="BH55" s="230"/>
    </row>
    <row r="56" spans="2:60" ht="20.25" customHeight="1" x14ac:dyDescent="0.4">
      <c r="B56" s="98"/>
      <c r="C56" s="271"/>
      <c r="D56" s="272"/>
      <c r="E56" s="273"/>
      <c r="F56" s="136"/>
      <c r="G56" s="99">
        <f>C54</f>
        <v>0</v>
      </c>
      <c r="H56" s="274"/>
      <c r="I56" s="275"/>
      <c r="J56" s="276"/>
      <c r="K56" s="276"/>
      <c r="L56" s="277"/>
      <c r="M56" s="278"/>
      <c r="N56" s="279"/>
      <c r="O56" s="280"/>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34">
        <f>IF($BC$3="４週",SUM(U56:AV56),IF($BC$3="暦月",SUM(U56:AY56),""))</f>
        <v>0</v>
      </c>
      <c r="BA56" s="235"/>
      <c r="BB56" s="236">
        <f>IF($BC$3="４週",AZ56/4,IF($BC$3="暦月",(AZ56/($BC$8/7)),""))</f>
        <v>0</v>
      </c>
      <c r="BC56" s="235"/>
      <c r="BD56" s="237"/>
      <c r="BE56" s="238"/>
      <c r="BF56" s="238"/>
      <c r="BG56" s="238"/>
      <c r="BH56" s="239"/>
    </row>
    <row r="57" spans="2:60" ht="20.25" customHeight="1" x14ac:dyDescent="0.4">
      <c r="B57" s="100"/>
      <c r="C57" s="240"/>
      <c r="D57" s="241"/>
      <c r="E57" s="242"/>
      <c r="F57" s="95"/>
      <c r="G57" s="97"/>
      <c r="H57" s="249"/>
      <c r="I57" s="252"/>
      <c r="J57" s="253"/>
      <c r="K57" s="253"/>
      <c r="L57" s="254"/>
      <c r="M57" s="261"/>
      <c r="N57" s="262"/>
      <c r="O57" s="263"/>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70"/>
      <c r="BA57" s="224"/>
      <c r="BB57" s="223"/>
      <c r="BC57" s="224"/>
      <c r="BD57" s="225"/>
      <c r="BE57" s="226"/>
      <c r="BF57" s="226"/>
      <c r="BG57" s="226"/>
      <c r="BH57" s="227"/>
    </row>
    <row r="58" spans="2:60" ht="20.25" customHeight="1" x14ac:dyDescent="0.4">
      <c r="B58" s="96">
        <f>B55+1</f>
        <v>13</v>
      </c>
      <c r="C58" s="243"/>
      <c r="D58" s="244"/>
      <c r="E58" s="245"/>
      <c r="F58" s="95">
        <f>C57</f>
        <v>0</v>
      </c>
      <c r="G58" s="97"/>
      <c r="H58" s="250"/>
      <c r="I58" s="255"/>
      <c r="J58" s="256"/>
      <c r="K58" s="256"/>
      <c r="L58" s="257"/>
      <c r="M58" s="264"/>
      <c r="N58" s="265"/>
      <c r="O58" s="266"/>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31">
        <f>IF($BC$3="４週",SUM(U58:AV58),IF($BC$3="暦月",SUM(U58:AY58),""))</f>
        <v>0</v>
      </c>
      <c r="BA58" s="232"/>
      <c r="BB58" s="233">
        <f>IF($BC$3="４週",AZ58/4,IF($BC$3="暦月",(AZ58/($BC$8/7)),""))</f>
        <v>0</v>
      </c>
      <c r="BC58" s="232"/>
      <c r="BD58" s="228"/>
      <c r="BE58" s="229"/>
      <c r="BF58" s="229"/>
      <c r="BG58" s="229"/>
      <c r="BH58" s="230"/>
    </row>
    <row r="59" spans="2:60" ht="20.25" customHeight="1" x14ac:dyDescent="0.4">
      <c r="B59" s="98"/>
      <c r="C59" s="271"/>
      <c r="D59" s="272"/>
      <c r="E59" s="273"/>
      <c r="F59" s="136"/>
      <c r="G59" s="99">
        <f>C57</f>
        <v>0</v>
      </c>
      <c r="H59" s="274"/>
      <c r="I59" s="275"/>
      <c r="J59" s="276"/>
      <c r="K59" s="276"/>
      <c r="L59" s="277"/>
      <c r="M59" s="278"/>
      <c r="N59" s="279"/>
      <c r="O59" s="280"/>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34">
        <f>IF($BC$3="４週",SUM(U59:AV59),IF($BC$3="暦月",SUM(U59:AY59),""))</f>
        <v>0</v>
      </c>
      <c r="BA59" s="235"/>
      <c r="BB59" s="236">
        <f>IF($BC$3="４週",AZ59/4,IF($BC$3="暦月",(AZ59/($BC$8/7)),""))</f>
        <v>0</v>
      </c>
      <c r="BC59" s="235"/>
      <c r="BD59" s="237"/>
      <c r="BE59" s="238"/>
      <c r="BF59" s="238"/>
      <c r="BG59" s="238"/>
      <c r="BH59" s="239"/>
    </row>
    <row r="60" spans="2:60" ht="20.25" customHeight="1" x14ac:dyDescent="0.4">
      <c r="B60" s="100"/>
      <c r="C60" s="240"/>
      <c r="D60" s="241"/>
      <c r="E60" s="242"/>
      <c r="F60" s="95"/>
      <c r="G60" s="97"/>
      <c r="H60" s="249"/>
      <c r="I60" s="252"/>
      <c r="J60" s="253"/>
      <c r="K60" s="253"/>
      <c r="L60" s="254"/>
      <c r="M60" s="261"/>
      <c r="N60" s="262"/>
      <c r="O60" s="263"/>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70"/>
      <c r="BA60" s="224"/>
      <c r="BB60" s="223"/>
      <c r="BC60" s="224"/>
      <c r="BD60" s="225"/>
      <c r="BE60" s="226"/>
      <c r="BF60" s="226"/>
      <c r="BG60" s="226"/>
      <c r="BH60" s="227"/>
    </row>
    <row r="61" spans="2:60" ht="20.25" customHeight="1" x14ac:dyDescent="0.4">
      <c r="B61" s="96">
        <f>B58+1</f>
        <v>14</v>
      </c>
      <c r="C61" s="243"/>
      <c r="D61" s="244"/>
      <c r="E61" s="245"/>
      <c r="F61" s="95">
        <f>C60</f>
        <v>0</v>
      </c>
      <c r="G61" s="97"/>
      <c r="H61" s="250"/>
      <c r="I61" s="255"/>
      <c r="J61" s="256"/>
      <c r="K61" s="256"/>
      <c r="L61" s="257"/>
      <c r="M61" s="264"/>
      <c r="N61" s="265"/>
      <c r="O61" s="266"/>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31">
        <f>IF($BC$3="４週",SUM(U61:AV61),IF($BC$3="暦月",SUM(U61:AY61),""))</f>
        <v>0</v>
      </c>
      <c r="BA61" s="232"/>
      <c r="BB61" s="233">
        <f>IF($BC$3="４週",AZ61/4,IF($BC$3="暦月",(AZ61/($BC$8/7)),""))</f>
        <v>0</v>
      </c>
      <c r="BC61" s="232"/>
      <c r="BD61" s="228"/>
      <c r="BE61" s="229"/>
      <c r="BF61" s="229"/>
      <c r="BG61" s="229"/>
      <c r="BH61" s="230"/>
    </row>
    <row r="62" spans="2:60" ht="20.25" customHeight="1" x14ac:dyDescent="0.4">
      <c r="B62" s="98"/>
      <c r="C62" s="271"/>
      <c r="D62" s="272"/>
      <c r="E62" s="273"/>
      <c r="F62" s="136"/>
      <c r="G62" s="99">
        <f>C60</f>
        <v>0</v>
      </c>
      <c r="H62" s="274"/>
      <c r="I62" s="275"/>
      <c r="J62" s="276"/>
      <c r="K62" s="276"/>
      <c r="L62" s="277"/>
      <c r="M62" s="278"/>
      <c r="N62" s="279"/>
      <c r="O62" s="280"/>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34">
        <f>IF($BC$3="４週",SUM(U62:AV62),IF($BC$3="暦月",SUM(U62:AY62),""))</f>
        <v>0</v>
      </c>
      <c r="BA62" s="235"/>
      <c r="BB62" s="236">
        <f>IF($BC$3="４週",AZ62/4,IF($BC$3="暦月",(AZ62/($BC$8/7)),""))</f>
        <v>0</v>
      </c>
      <c r="BC62" s="235"/>
      <c r="BD62" s="237"/>
      <c r="BE62" s="238"/>
      <c r="BF62" s="238"/>
      <c r="BG62" s="238"/>
      <c r="BH62" s="239"/>
    </row>
    <row r="63" spans="2:60" ht="20.25" customHeight="1" x14ac:dyDescent="0.4">
      <c r="B63" s="100"/>
      <c r="C63" s="240"/>
      <c r="D63" s="241"/>
      <c r="E63" s="242"/>
      <c r="F63" s="95"/>
      <c r="G63" s="97"/>
      <c r="H63" s="249"/>
      <c r="I63" s="252"/>
      <c r="J63" s="253"/>
      <c r="K63" s="253"/>
      <c r="L63" s="254"/>
      <c r="M63" s="261"/>
      <c r="N63" s="262"/>
      <c r="O63" s="263"/>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70"/>
      <c r="BA63" s="224"/>
      <c r="BB63" s="223"/>
      <c r="BC63" s="224"/>
      <c r="BD63" s="225"/>
      <c r="BE63" s="226"/>
      <c r="BF63" s="226"/>
      <c r="BG63" s="226"/>
      <c r="BH63" s="227"/>
    </row>
    <row r="64" spans="2:60" ht="20.25" customHeight="1" x14ac:dyDescent="0.4">
      <c r="B64" s="96">
        <f>B61+1</f>
        <v>15</v>
      </c>
      <c r="C64" s="243"/>
      <c r="D64" s="244"/>
      <c r="E64" s="245"/>
      <c r="F64" s="95">
        <f>C63</f>
        <v>0</v>
      </c>
      <c r="G64" s="97"/>
      <c r="H64" s="250"/>
      <c r="I64" s="255"/>
      <c r="J64" s="256"/>
      <c r="K64" s="256"/>
      <c r="L64" s="257"/>
      <c r="M64" s="264"/>
      <c r="N64" s="265"/>
      <c r="O64" s="266"/>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31">
        <f>IF($BC$3="４週",SUM(U64:AV64),IF($BC$3="暦月",SUM(U64:AY64),""))</f>
        <v>0</v>
      </c>
      <c r="BA64" s="232"/>
      <c r="BB64" s="233">
        <f>IF($BC$3="４週",AZ64/4,IF($BC$3="暦月",(AZ64/($BC$8/7)),""))</f>
        <v>0</v>
      </c>
      <c r="BC64" s="232"/>
      <c r="BD64" s="228"/>
      <c r="BE64" s="229"/>
      <c r="BF64" s="229"/>
      <c r="BG64" s="229"/>
      <c r="BH64" s="230"/>
    </row>
    <row r="65" spans="2:60" ht="20.25" customHeight="1" x14ac:dyDescent="0.4">
      <c r="B65" s="98"/>
      <c r="C65" s="271"/>
      <c r="D65" s="272"/>
      <c r="E65" s="273"/>
      <c r="F65" s="136"/>
      <c r="G65" s="99">
        <f>C63</f>
        <v>0</v>
      </c>
      <c r="H65" s="274"/>
      <c r="I65" s="275"/>
      <c r="J65" s="276"/>
      <c r="K65" s="276"/>
      <c r="L65" s="277"/>
      <c r="M65" s="278"/>
      <c r="N65" s="279"/>
      <c r="O65" s="280"/>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34">
        <f>IF($BC$3="４週",SUM(U65:AV65),IF($BC$3="暦月",SUM(U65:AY65),""))</f>
        <v>0</v>
      </c>
      <c r="BA65" s="235"/>
      <c r="BB65" s="236">
        <f>IF($BC$3="４週",AZ65/4,IF($BC$3="暦月",(AZ65/($BC$8/7)),""))</f>
        <v>0</v>
      </c>
      <c r="BC65" s="235"/>
      <c r="BD65" s="237"/>
      <c r="BE65" s="238"/>
      <c r="BF65" s="238"/>
      <c r="BG65" s="238"/>
      <c r="BH65" s="239"/>
    </row>
    <row r="66" spans="2:60" ht="20.25" customHeight="1" x14ac:dyDescent="0.4">
      <c r="B66" s="100"/>
      <c r="C66" s="240"/>
      <c r="D66" s="241"/>
      <c r="E66" s="242"/>
      <c r="F66" s="137"/>
      <c r="G66" s="101"/>
      <c r="H66" s="286"/>
      <c r="I66" s="252"/>
      <c r="J66" s="253"/>
      <c r="K66" s="253"/>
      <c r="L66" s="254"/>
      <c r="M66" s="261"/>
      <c r="N66" s="262"/>
      <c r="O66" s="263"/>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70"/>
      <c r="BA66" s="224"/>
      <c r="BB66" s="223"/>
      <c r="BC66" s="224"/>
      <c r="BD66" s="225"/>
      <c r="BE66" s="226"/>
      <c r="BF66" s="226"/>
      <c r="BG66" s="226"/>
      <c r="BH66" s="227"/>
    </row>
    <row r="67" spans="2:60" ht="20.25" customHeight="1" x14ac:dyDescent="0.4">
      <c r="B67" s="96">
        <f>B64+1</f>
        <v>16</v>
      </c>
      <c r="C67" s="243"/>
      <c r="D67" s="244"/>
      <c r="E67" s="245"/>
      <c r="F67" s="95">
        <f>C66</f>
        <v>0</v>
      </c>
      <c r="G67" s="97"/>
      <c r="H67" s="250"/>
      <c r="I67" s="255"/>
      <c r="J67" s="256"/>
      <c r="K67" s="256"/>
      <c r="L67" s="257"/>
      <c r="M67" s="264"/>
      <c r="N67" s="265"/>
      <c r="O67" s="266"/>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31">
        <f>IF($BC$3="４週",SUM(U67:AV67),IF($BC$3="暦月",SUM(U67:AY67),""))</f>
        <v>0</v>
      </c>
      <c r="BA67" s="232"/>
      <c r="BB67" s="233">
        <f>IF($BC$3="４週",AZ67/4,IF($BC$3="暦月",(AZ67/($BC$8/7)),""))</f>
        <v>0</v>
      </c>
      <c r="BC67" s="232"/>
      <c r="BD67" s="228"/>
      <c r="BE67" s="229"/>
      <c r="BF67" s="229"/>
      <c r="BG67" s="229"/>
      <c r="BH67" s="230"/>
    </row>
    <row r="68" spans="2:60" ht="20.25" customHeight="1" x14ac:dyDescent="0.4">
      <c r="B68" s="98"/>
      <c r="C68" s="271"/>
      <c r="D68" s="272"/>
      <c r="E68" s="273"/>
      <c r="F68" s="136"/>
      <c r="G68" s="99">
        <f>C66</f>
        <v>0</v>
      </c>
      <c r="H68" s="274"/>
      <c r="I68" s="275"/>
      <c r="J68" s="276"/>
      <c r="K68" s="276"/>
      <c r="L68" s="277"/>
      <c r="M68" s="278"/>
      <c r="N68" s="279"/>
      <c r="O68" s="280"/>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34">
        <f>IF($BC$3="４週",SUM(U68:AV68),IF($BC$3="暦月",SUM(U68:AY68),""))</f>
        <v>0</v>
      </c>
      <c r="BA68" s="235"/>
      <c r="BB68" s="236">
        <f>IF($BC$3="４週",AZ68/4,IF($BC$3="暦月",(AZ68/($BC$8/7)),""))</f>
        <v>0</v>
      </c>
      <c r="BC68" s="235"/>
      <c r="BD68" s="237"/>
      <c r="BE68" s="238"/>
      <c r="BF68" s="238"/>
      <c r="BG68" s="238"/>
      <c r="BH68" s="239"/>
    </row>
    <row r="69" spans="2:60" ht="20.25" customHeight="1" x14ac:dyDescent="0.4">
      <c r="B69" s="100"/>
      <c r="C69" s="240"/>
      <c r="D69" s="241"/>
      <c r="E69" s="242"/>
      <c r="F69" s="137"/>
      <c r="G69" s="101"/>
      <c r="H69" s="286"/>
      <c r="I69" s="252"/>
      <c r="J69" s="253"/>
      <c r="K69" s="253"/>
      <c r="L69" s="254"/>
      <c r="M69" s="261"/>
      <c r="N69" s="262"/>
      <c r="O69" s="263"/>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70"/>
      <c r="BA69" s="224"/>
      <c r="BB69" s="223"/>
      <c r="BC69" s="224"/>
      <c r="BD69" s="225"/>
      <c r="BE69" s="226"/>
      <c r="BF69" s="226"/>
      <c r="BG69" s="226"/>
      <c r="BH69" s="227"/>
    </row>
    <row r="70" spans="2:60" ht="20.25" customHeight="1" x14ac:dyDescent="0.4">
      <c r="B70" s="96">
        <f>B67+1</f>
        <v>17</v>
      </c>
      <c r="C70" s="243"/>
      <c r="D70" s="244"/>
      <c r="E70" s="245"/>
      <c r="F70" s="95">
        <f>C69</f>
        <v>0</v>
      </c>
      <c r="G70" s="97"/>
      <c r="H70" s="250"/>
      <c r="I70" s="255"/>
      <c r="J70" s="256"/>
      <c r="K70" s="256"/>
      <c r="L70" s="257"/>
      <c r="M70" s="264"/>
      <c r="N70" s="265"/>
      <c r="O70" s="266"/>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31">
        <f>IF($BC$3="４週",SUM(U70:AV70),IF($BC$3="暦月",SUM(U70:AY70),""))</f>
        <v>0</v>
      </c>
      <c r="BA70" s="232"/>
      <c r="BB70" s="233">
        <f>IF($BC$3="４週",AZ70/4,IF($BC$3="暦月",(AZ70/($BC$8/7)),""))</f>
        <v>0</v>
      </c>
      <c r="BC70" s="232"/>
      <c r="BD70" s="228"/>
      <c r="BE70" s="229"/>
      <c r="BF70" s="229"/>
      <c r="BG70" s="229"/>
      <c r="BH70" s="230"/>
    </row>
    <row r="71" spans="2:60" ht="20.25" customHeight="1" x14ac:dyDescent="0.4">
      <c r="B71" s="98"/>
      <c r="C71" s="271"/>
      <c r="D71" s="272"/>
      <c r="E71" s="273"/>
      <c r="F71" s="136"/>
      <c r="G71" s="99">
        <f>C69</f>
        <v>0</v>
      </c>
      <c r="H71" s="274"/>
      <c r="I71" s="275"/>
      <c r="J71" s="276"/>
      <c r="K71" s="276"/>
      <c r="L71" s="277"/>
      <c r="M71" s="278"/>
      <c r="N71" s="279"/>
      <c r="O71" s="280"/>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34">
        <f>IF($BC$3="４週",SUM(U71:AV71),IF($BC$3="暦月",SUM(U71:AY71),""))</f>
        <v>0</v>
      </c>
      <c r="BA71" s="235"/>
      <c r="BB71" s="236">
        <f>IF($BC$3="４週",AZ71/4,IF($BC$3="暦月",(AZ71/($BC$8/7)),""))</f>
        <v>0</v>
      </c>
      <c r="BC71" s="235"/>
      <c r="BD71" s="237"/>
      <c r="BE71" s="238"/>
      <c r="BF71" s="238"/>
      <c r="BG71" s="238"/>
      <c r="BH71" s="239"/>
    </row>
    <row r="72" spans="2:60" ht="20.25" customHeight="1" x14ac:dyDescent="0.4">
      <c r="B72" s="100"/>
      <c r="C72" s="240"/>
      <c r="D72" s="241"/>
      <c r="E72" s="242"/>
      <c r="F72" s="137"/>
      <c r="G72" s="101"/>
      <c r="H72" s="286"/>
      <c r="I72" s="252"/>
      <c r="J72" s="253"/>
      <c r="K72" s="253"/>
      <c r="L72" s="254"/>
      <c r="M72" s="261"/>
      <c r="N72" s="262"/>
      <c r="O72" s="263"/>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70"/>
      <c r="BA72" s="224"/>
      <c r="BB72" s="223"/>
      <c r="BC72" s="224"/>
      <c r="BD72" s="225"/>
      <c r="BE72" s="226"/>
      <c r="BF72" s="226"/>
      <c r="BG72" s="226"/>
      <c r="BH72" s="227"/>
    </row>
    <row r="73" spans="2:60" ht="20.25" customHeight="1" x14ac:dyDescent="0.4">
      <c r="B73" s="96">
        <f>B70+1</f>
        <v>18</v>
      </c>
      <c r="C73" s="243"/>
      <c r="D73" s="244"/>
      <c r="E73" s="245"/>
      <c r="F73" s="95">
        <f>C72</f>
        <v>0</v>
      </c>
      <c r="G73" s="97"/>
      <c r="H73" s="250"/>
      <c r="I73" s="255"/>
      <c r="J73" s="256"/>
      <c r="K73" s="256"/>
      <c r="L73" s="257"/>
      <c r="M73" s="264"/>
      <c r="N73" s="265"/>
      <c r="O73" s="266"/>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31">
        <f>IF($BC$3="４週",SUM(U73:AV73),IF($BC$3="暦月",SUM(U73:AY73),""))</f>
        <v>0</v>
      </c>
      <c r="BA73" s="232"/>
      <c r="BB73" s="233">
        <f>IF($BC$3="４週",AZ73/4,IF($BC$3="暦月",(AZ73/($BC$8/7)),""))</f>
        <v>0</v>
      </c>
      <c r="BC73" s="232"/>
      <c r="BD73" s="228"/>
      <c r="BE73" s="229"/>
      <c r="BF73" s="229"/>
      <c r="BG73" s="229"/>
      <c r="BH73" s="230"/>
    </row>
    <row r="74" spans="2:60" ht="20.25" customHeight="1" x14ac:dyDescent="0.4">
      <c r="B74" s="98"/>
      <c r="C74" s="271"/>
      <c r="D74" s="272"/>
      <c r="E74" s="273"/>
      <c r="F74" s="136"/>
      <c r="G74" s="99">
        <f>C72</f>
        <v>0</v>
      </c>
      <c r="H74" s="274"/>
      <c r="I74" s="275"/>
      <c r="J74" s="276"/>
      <c r="K74" s="276"/>
      <c r="L74" s="277"/>
      <c r="M74" s="278"/>
      <c r="N74" s="279"/>
      <c r="O74" s="280"/>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34">
        <f>IF($BC$3="４週",SUM(U74:AV74),IF($BC$3="暦月",SUM(U74:AY74),""))</f>
        <v>0</v>
      </c>
      <c r="BA74" s="235"/>
      <c r="BB74" s="236">
        <f>IF($BC$3="４週",AZ74/4,IF($BC$3="暦月",(AZ74/($BC$8/7)),""))</f>
        <v>0</v>
      </c>
      <c r="BC74" s="235"/>
      <c r="BD74" s="237"/>
      <c r="BE74" s="238"/>
      <c r="BF74" s="238"/>
      <c r="BG74" s="238"/>
      <c r="BH74" s="239"/>
    </row>
    <row r="75" spans="2:60" ht="20.25" customHeight="1" x14ac:dyDescent="0.4">
      <c r="B75" s="100"/>
      <c r="C75" s="240"/>
      <c r="D75" s="241"/>
      <c r="E75" s="242"/>
      <c r="F75" s="137"/>
      <c r="G75" s="101"/>
      <c r="H75" s="286"/>
      <c r="I75" s="252"/>
      <c r="J75" s="253"/>
      <c r="K75" s="253"/>
      <c r="L75" s="254"/>
      <c r="M75" s="261"/>
      <c r="N75" s="262"/>
      <c r="O75" s="263"/>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70"/>
      <c r="BA75" s="224"/>
      <c r="BB75" s="223"/>
      <c r="BC75" s="224"/>
      <c r="BD75" s="225"/>
      <c r="BE75" s="226"/>
      <c r="BF75" s="226"/>
      <c r="BG75" s="226"/>
      <c r="BH75" s="227"/>
    </row>
    <row r="76" spans="2:60" ht="20.25" customHeight="1" x14ac:dyDescent="0.4">
      <c r="B76" s="96">
        <f>B73+1</f>
        <v>19</v>
      </c>
      <c r="C76" s="243"/>
      <c r="D76" s="244"/>
      <c r="E76" s="245"/>
      <c r="F76" s="95">
        <f>C75</f>
        <v>0</v>
      </c>
      <c r="G76" s="97"/>
      <c r="H76" s="250"/>
      <c r="I76" s="255"/>
      <c r="J76" s="256"/>
      <c r="K76" s="256"/>
      <c r="L76" s="257"/>
      <c r="M76" s="264"/>
      <c r="N76" s="265"/>
      <c r="O76" s="266"/>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31">
        <f>IF($BC$3="４週",SUM(U76:AV76),IF($BC$3="暦月",SUM(U76:AY76),""))</f>
        <v>0</v>
      </c>
      <c r="BA76" s="232"/>
      <c r="BB76" s="233">
        <f>IF($BC$3="４週",AZ76/4,IF($BC$3="暦月",(AZ76/($BC$8/7)),""))</f>
        <v>0</v>
      </c>
      <c r="BC76" s="232"/>
      <c r="BD76" s="228"/>
      <c r="BE76" s="229"/>
      <c r="BF76" s="229"/>
      <c r="BG76" s="229"/>
      <c r="BH76" s="230"/>
    </row>
    <row r="77" spans="2:60" ht="20.25" customHeight="1" x14ac:dyDescent="0.4">
      <c r="B77" s="98"/>
      <c r="C77" s="271"/>
      <c r="D77" s="272"/>
      <c r="E77" s="273"/>
      <c r="F77" s="136"/>
      <c r="G77" s="99">
        <f>C75</f>
        <v>0</v>
      </c>
      <c r="H77" s="274"/>
      <c r="I77" s="275"/>
      <c r="J77" s="276"/>
      <c r="K77" s="276"/>
      <c r="L77" s="277"/>
      <c r="M77" s="278"/>
      <c r="N77" s="279"/>
      <c r="O77" s="280"/>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34">
        <f>IF($BC$3="４週",SUM(U77:AV77),IF($BC$3="暦月",SUM(U77:AY77),""))</f>
        <v>0</v>
      </c>
      <c r="BA77" s="235"/>
      <c r="BB77" s="236">
        <f>IF($BC$3="４週",AZ77/4,IF($BC$3="暦月",(AZ77/($BC$8/7)),""))</f>
        <v>0</v>
      </c>
      <c r="BC77" s="235"/>
      <c r="BD77" s="237"/>
      <c r="BE77" s="238"/>
      <c r="BF77" s="238"/>
      <c r="BG77" s="238"/>
      <c r="BH77" s="239"/>
    </row>
    <row r="78" spans="2:60" ht="20.25" customHeight="1" x14ac:dyDescent="0.4">
      <c r="B78" s="100"/>
      <c r="C78" s="240"/>
      <c r="D78" s="241"/>
      <c r="E78" s="242"/>
      <c r="F78" s="137"/>
      <c r="G78" s="101"/>
      <c r="H78" s="286"/>
      <c r="I78" s="252"/>
      <c r="J78" s="253"/>
      <c r="K78" s="253"/>
      <c r="L78" s="254"/>
      <c r="M78" s="261"/>
      <c r="N78" s="262"/>
      <c r="O78" s="263"/>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70"/>
      <c r="BA78" s="224"/>
      <c r="BB78" s="223"/>
      <c r="BC78" s="224"/>
      <c r="BD78" s="225"/>
      <c r="BE78" s="226"/>
      <c r="BF78" s="226"/>
      <c r="BG78" s="226"/>
      <c r="BH78" s="227"/>
    </row>
    <row r="79" spans="2:60" ht="20.25" customHeight="1" x14ac:dyDescent="0.4">
      <c r="B79" s="96">
        <f>B76+1</f>
        <v>20</v>
      </c>
      <c r="C79" s="243"/>
      <c r="D79" s="244"/>
      <c r="E79" s="245"/>
      <c r="F79" s="95">
        <f>C78</f>
        <v>0</v>
      </c>
      <c r="G79" s="97"/>
      <c r="H79" s="250"/>
      <c r="I79" s="255"/>
      <c r="J79" s="256"/>
      <c r="K79" s="256"/>
      <c r="L79" s="257"/>
      <c r="M79" s="264"/>
      <c r="N79" s="265"/>
      <c r="O79" s="266"/>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31">
        <f>IF($BC$3="４週",SUM(U79:AV79),IF($BC$3="暦月",SUM(U79:AY79),""))</f>
        <v>0</v>
      </c>
      <c r="BA79" s="232"/>
      <c r="BB79" s="233">
        <f>IF($BC$3="４週",AZ79/4,IF($BC$3="暦月",(AZ79/($BC$8/7)),""))</f>
        <v>0</v>
      </c>
      <c r="BC79" s="232"/>
      <c r="BD79" s="228"/>
      <c r="BE79" s="229"/>
      <c r="BF79" s="229"/>
      <c r="BG79" s="229"/>
      <c r="BH79" s="230"/>
    </row>
    <row r="80" spans="2:60" ht="20.25" customHeight="1" x14ac:dyDescent="0.4">
      <c r="B80" s="98"/>
      <c r="C80" s="271"/>
      <c r="D80" s="272"/>
      <c r="E80" s="273"/>
      <c r="F80" s="136"/>
      <c r="G80" s="99">
        <f>C78</f>
        <v>0</v>
      </c>
      <c r="H80" s="274"/>
      <c r="I80" s="275"/>
      <c r="J80" s="276"/>
      <c r="K80" s="276"/>
      <c r="L80" s="277"/>
      <c r="M80" s="278"/>
      <c r="N80" s="279"/>
      <c r="O80" s="280"/>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34">
        <f>IF($BC$3="４週",SUM(U80:AV80),IF($BC$3="暦月",SUM(U80:AY80),""))</f>
        <v>0</v>
      </c>
      <c r="BA80" s="235"/>
      <c r="BB80" s="236">
        <f>IF($BC$3="４週",AZ80/4,IF($BC$3="暦月",(AZ80/($BC$8/7)),""))</f>
        <v>0</v>
      </c>
      <c r="BC80" s="235"/>
      <c r="BD80" s="237"/>
      <c r="BE80" s="238"/>
      <c r="BF80" s="238"/>
      <c r="BG80" s="238"/>
      <c r="BH80" s="239"/>
    </row>
    <row r="81" spans="2:60" ht="20.25" customHeight="1" x14ac:dyDescent="0.4">
      <c r="B81" s="100"/>
      <c r="C81" s="240"/>
      <c r="D81" s="241"/>
      <c r="E81" s="242"/>
      <c r="F81" s="137"/>
      <c r="G81" s="101"/>
      <c r="H81" s="286"/>
      <c r="I81" s="252"/>
      <c r="J81" s="253"/>
      <c r="K81" s="253"/>
      <c r="L81" s="254"/>
      <c r="M81" s="261"/>
      <c r="N81" s="262"/>
      <c r="O81" s="263"/>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70"/>
      <c r="BA81" s="224"/>
      <c r="BB81" s="223"/>
      <c r="BC81" s="224"/>
      <c r="BD81" s="225"/>
      <c r="BE81" s="226"/>
      <c r="BF81" s="226"/>
      <c r="BG81" s="226"/>
      <c r="BH81" s="227"/>
    </row>
    <row r="82" spans="2:60" ht="20.25" customHeight="1" x14ac:dyDescent="0.4">
      <c r="B82" s="96">
        <f>B79+1</f>
        <v>21</v>
      </c>
      <c r="C82" s="243"/>
      <c r="D82" s="244"/>
      <c r="E82" s="245"/>
      <c r="F82" s="95">
        <f>C81</f>
        <v>0</v>
      </c>
      <c r="G82" s="97"/>
      <c r="H82" s="250"/>
      <c r="I82" s="255"/>
      <c r="J82" s="256"/>
      <c r="K82" s="256"/>
      <c r="L82" s="257"/>
      <c r="M82" s="264"/>
      <c r="N82" s="265"/>
      <c r="O82" s="266"/>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31">
        <f>IF($BC$3="４週",SUM(U82:AV82),IF($BC$3="暦月",SUM(U82:AY82),""))</f>
        <v>0</v>
      </c>
      <c r="BA82" s="232"/>
      <c r="BB82" s="233">
        <f>IF($BC$3="４週",AZ82/4,IF($BC$3="暦月",(AZ82/($BC$8/7)),""))</f>
        <v>0</v>
      </c>
      <c r="BC82" s="232"/>
      <c r="BD82" s="228"/>
      <c r="BE82" s="229"/>
      <c r="BF82" s="229"/>
      <c r="BG82" s="229"/>
      <c r="BH82" s="230"/>
    </row>
    <row r="83" spans="2:60" ht="20.25" customHeight="1" x14ac:dyDescent="0.4">
      <c r="B83" s="98"/>
      <c r="C83" s="271"/>
      <c r="D83" s="272"/>
      <c r="E83" s="273"/>
      <c r="F83" s="136"/>
      <c r="G83" s="99">
        <f>C81</f>
        <v>0</v>
      </c>
      <c r="H83" s="274"/>
      <c r="I83" s="275"/>
      <c r="J83" s="276"/>
      <c r="K83" s="276"/>
      <c r="L83" s="277"/>
      <c r="M83" s="278"/>
      <c r="N83" s="279"/>
      <c r="O83" s="280"/>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34">
        <f>IF($BC$3="４週",SUM(U83:AV83),IF($BC$3="暦月",SUM(U83:AY83),""))</f>
        <v>0</v>
      </c>
      <c r="BA83" s="235"/>
      <c r="BB83" s="236">
        <f>IF($BC$3="４週",AZ83/4,IF($BC$3="暦月",(AZ83/($BC$8/7)),""))</f>
        <v>0</v>
      </c>
      <c r="BC83" s="235"/>
      <c r="BD83" s="237"/>
      <c r="BE83" s="238"/>
      <c r="BF83" s="238"/>
      <c r="BG83" s="238"/>
      <c r="BH83" s="239"/>
    </row>
    <row r="84" spans="2:60" ht="20.25" customHeight="1" x14ac:dyDescent="0.4">
      <c r="B84" s="100"/>
      <c r="C84" s="240"/>
      <c r="D84" s="241"/>
      <c r="E84" s="242"/>
      <c r="F84" s="137"/>
      <c r="G84" s="101"/>
      <c r="H84" s="286"/>
      <c r="I84" s="252"/>
      <c r="J84" s="253"/>
      <c r="K84" s="253"/>
      <c r="L84" s="254"/>
      <c r="M84" s="261"/>
      <c r="N84" s="262"/>
      <c r="O84" s="263"/>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70"/>
      <c r="BA84" s="224"/>
      <c r="BB84" s="223"/>
      <c r="BC84" s="224"/>
      <c r="BD84" s="225"/>
      <c r="BE84" s="226"/>
      <c r="BF84" s="226"/>
      <c r="BG84" s="226"/>
      <c r="BH84" s="227"/>
    </row>
    <row r="85" spans="2:60" ht="20.25" customHeight="1" x14ac:dyDescent="0.4">
      <c r="B85" s="96">
        <f>B82+1</f>
        <v>22</v>
      </c>
      <c r="C85" s="243"/>
      <c r="D85" s="244"/>
      <c r="E85" s="245"/>
      <c r="F85" s="95">
        <f>C84</f>
        <v>0</v>
      </c>
      <c r="G85" s="97"/>
      <c r="H85" s="250"/>
      <c r="I85" s="255"/>
      <c r="J85" s="256"/>
      <c r="K85" s="256"/>
      <c r="L85" s="257"/>
      <c r="M85" s="264"/>
      <c r="N85" s="265"/>
      <c r="O85" s="266"/>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31">
        <f>IF($BC$3="４週",SUM(U85:AV85),IF($BC$3="暦月",SUM(U85:AY85),""))</f>
        <v>0</v>
      </c>
      <c r="BA85" s="232"/>
      <c r="BB85" s="233">
        <f>IF($BC$3="４週",AZ85/4,IF($BC$3="暦月",(AZ85/($BC$8/7)),""))</f>
        <v>0</v>
      </c>
      <c r="BC85" s="232"/>
      <c r="BD85" s="228"/>
      <c r="BE85" s="229"/>
      <c r="BF85" s="229"/>
      <c r="BG85" s="229"/>
      <c r="BH85" s="230"/>
    </row>
    <row r="86" spans="2:60" ht="20.25" customHeight="1" x14ac:dyDescent="0.4">
      <c r="B86" s="98"/>
      <c r="C86" s="271"/>
      <c r="D86" s="272"/>
      <c r="E86" s="273"/>
      <c r="F86" s="136"/>
      <c r="G86" s="99">
        <f>C84</f>
        <v>0</v>
      </c>
      <c r="H86" s="274"/>
      <c r="I86" s="275"/>
      <c r="J86" s="276"/>
      <c r="K86" s="276"/>
      <c r="L86" s="277"/>
      <c r="M86" s="278"/>
      <c r="N86" s="279"/>
      <c r="O86" s="280"/>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34">
        <f>IF($BC$3="４週",SUM(U86:AV86),IF($BC$3="暦月",SUM(U86:AY86),""))</f>
        <v>0</v>
      </c>
      <c r="BA86" s="235"/>
      <c r="BB86" s="236">
        <f>IF($BC$3="４週",AZ86/4,IF($BC$3="暦月",(AZ86/($BC$8/7)),""))</f>
        <v>0</v>
      </c>
      <c r="BC86" s="235"/>
      <c r="BD86" s="237"/>
      <c r="BE86" s="238"/>
      <c r="BF86" s="238"/>
      <c r="BG86" s="238"/>
      <c r="BH86" s="239"/>
    </row>
    <row r="87" spans="2:60" ht="20.25" customHeight="1" x14ac:dyDescent="0.4">
      <c r="B87" s="100"/>
      <c r="C87" s="240"/>
      <c r="D87" s="241"/>
      <c r="E87" s="242"/>
      <c r="F87" s="137"/>
      <c r="G87" s="101"/>
      <c r="H87" s="286"/>
      <c r="I87" s="252"/>
      <c r="J87" s="253"/>
      <c r="K87" s="253"/>
      <c r="L87" s="254"/>
      <c r="M87" s="261"/>
      <c r="N87" s="262"/>
      <c r="O87" s="263"/>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70"/>
      <c r="BA87" s="224"/>
      <c r="BB87" s="223"/>
      <c r="BC87" s="224"/>
      <c r="BD87" s="225"/>
      <c r="BE87" s="226"/>
      <c r="BF87" s="226"/>
      <c r="BG87" s="226"/>
      <c r="BH87" s="227"/>
    </row>
    <row r="88" spans="2:60" ht="20.25" customHeight="1" x14ac:dyDescent="0.4">
      <c r="B88" s="96">
        <f>B85+1</f>
        <v>23</v>
      </c>
      <c r="C88" s="243"/>
      <c r="D88" s="244"/>
      <c r="E88" s="245"/>
      <c r="F88" s="95">
        <f>C87</f>
        <v>0</v>
      </c>
      <c r="G88" s="97"/>
      <c r="H88" s="250"/>
      <c r="I88" s="255"/>
      <c r="J88" s="256"/>
      <c r="K88" s="256"/>
      <c r="L88" s="257"/>
      <c r="M88" s="264"/>
      <c r="N88" s="265"/>
      <c r="O88" s="266"/>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31">
        <f>IF($BC$3="４週",SUM(U88:AV88),IF($BC$3="暦月",SUM(U88:AY88),""))</f>
        <v>0</v>
      </c>
      <c r="BA88" s="232"/>
      <c r="BB88" s="233">
        <f>IF($BC$3="４週",AZ88/4,IF($BC$3="暦月",(AZ88/($BC$8/7)),""))</f>
        <v>0</v>
      </c>
      <c r="BC88" s="232"/>
      <c r="BD88" s="228"/>
      <c r="BE88" s="229"/>
      <c r="BF88" s="229"/>
      <c r="BG88" s="229"/>
      <c r="BH88" s="230"/>
    </row>
    <row r="89" spans="2:60" ht="20.25" customHeight="1" x14ac:dyDescent="0.4">
      <c r="B89" s="98"/>
      <c r="C89" s="271"/>
      <c r="D89" s="272"/>
      <c r="E89" s="273"/>
      <c r="F89" s="136"/>
      <c r="G89" s="99">
        <f>C87</f>
        <v>0</v>
      </c>
      <c r="H89" s="274"/>
      <c r="I89" s="275"/>
      <c r="J89" s="276"/>
      <c r="K89" s="276"/>
      <c r="L89" s="277"/>
      <c r="M89" s="278"/>
      <c r="N89" s="279"/>
      <c r="O89" s="280"/>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34">
        <f>IF($BC$3="４週",SUM(U89:AV89),IF($BC$3="暦月",SUM(U89:AY89),""))</f>
        <v>0</v>
      </c>
      <c r="BA89" s="235"/>
      <c r="BB89" s="236">
        <f>IF($BC$3="４週",AZ89/4,IF($BC$3="暦月",(AZ89/($BC$8/7)),""))</f>
        <v>0</v>
      </c>
      <c r="BC89" s="235"/>
      <c r="BD89" s="237"/>
      <c r="BE89" s="238"/>
      <c r="BF89" s="238"/>
      <c r="BG89" s="238"/>
      <c r="BH89" s="239"/>
    </row>
    <row r="90" spans="2:60" ht="20.25" customHeight="1" x14ac:dyDescent="0.4">
      <c r="B90" s="100"/>
      <c r="C90" s="240"/>
      <c r="D90" s="241"/>
      <c r="E90" s="242"/>
      <c r="F90" s="137"/>
      <c r="G90" s="101"/>
      <c r="H90" s="286"/>
      <c r="I90" s="252"/>
      <c r="J90" s="253"/>
      <c r="K90" s="253"/>
      <c r="L90" s="254"/>
      <c r="M90" s="261"/>
      <c r="N90" s="262"/>
      <c r="O90" s="263"/>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70"/>
      <c r="BA90" s="224"/>
      <c r="BB90" s="223"/>
      <c r="BC90" s="224"/>
      <c r="BD90" s="225"/>
      <c r="BE90" s="226"/>
      <c r="BF90" s="226"/>
      <c r="BG90" s="226"/>
      <c r="BH90" s="227"/>
    </row>
    <row r="91" spans="2:60" ht="20.25" customHeight="1" x14ac:dyDescent="0.4">
      <c r="B91" s="96">
        <f>B88+1</f>
        <v>24</v>
      </c>
      <c r="C91" s="243"/>
      <c r="D91" s="244"/>
      <c r="E91" s="245"/>
      <c r="F91" s="95">
        <f>C90</f>
        <v>0</v>
      </c>
      <c r="G91" s="97"/>
      <c r="H91" s="250"/>
      <c r="I91" s="255"/>
      <c r="J91" s="256"/>
      <c r="K91" s="256"/>
      <c r="L91" s="257"/>
      <c r="M91" s="264"/>
      <c r="N91" s="265"/>
      <c r="O91" s="266"/>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31">
        <f>IF($BC$3="４週",SUM(U91:AV91),IF($BC$3="暦月",SUM(U91:AY91),""))</f>
        <v>0</v>
      </c>
      <c r="BA91" s="232"/>
      <c r="BB91" s="233">
        <f>IF($BC$3="４週",AZ91/4,IF($BC$3="暦月",(AZ91/($BC$8/7)),""))</f>
        <v>0</v>
      </c>
      <c r="BC91" s="232"/>
      <c r="BD91" s="228"/>
      <c r="BE91" s="229"/>
      <c r="BF91" s="229"/>
      <c r="BG91" s="229"/>
      <c r="BH91" s="230"/>
    </row>
    <row r="92" spans="2:60" ht="20.25" customHeight="1" x14ac:dyDescent="0.4">
      <c r="B92" s="98"/>
      <c r="C92" s="271"/>
      <c r="D92" s="272"/>
      <c r="E92" s="273"/>
      <c r="F92" s="136"/>
      <c r="G92" s="99">
        <f>C90</f>
        <v>0</v>
      </c>
      <c r="H92" s="274"/>
      <c r="I92" s="275"/>
      <c r="J92" s="276"/>
      <c r="K92" s="276"/>
      <c r="L92" s="277"/>
      <c r="M92" s="278"/>
      <c r="N92" s="279"/>
      <c r="O92" s="280"/>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34">
        <f>IF($BC$3="４週",SUM(U92:AV92),IF($BC$3="暦月",SUM(U92:AY92),""))</f>
        <v>0</v>
      </c>
      <c r="BA92" s="235"/>
      <c r="BB92" s="236">
        <f>IF($BC$3="４週",AZ92/4,IF($BC$3="暦月",(AZ92/($BC$8/7)),""))</f>
        <v>0</v>
      </c>
      <c r="BC92" s="235"/>
      <c r="BD92" s="237"/>
      <c r="BE92" s="238"/>
      <c r="BF92" s="238"/>
      <c r="BG92" s="238"/>
      <c r="BH92" s="239"/>
    </row>
    <row r="93" spans="2:60" ht="20.25" customHeight="1" x14ac:dyDescent="0.4">
      <c r="B93" s="100"/>
      <c r="C93" s="240"/>
      <c r="D93" s="241"/>
      <c r="E93" s="242"/>
      <c r="F93" s="137"/>
      <c r="G93" s="101"/>
      <c r="H93" s="286"/>
      <c r="I93" s="252"/>
      <c r="J93" s="253"/>
      <c r="K93" s="253"/>
      <c r="L93" s="254"/>
      <c r="M93" s="261"/>
      <c r="N93" s="262"/>
      <c r="O93" s="263"/>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70"/>
      <c r="BA93" s="224"/>
      <c r="BB93" s="223"/>
      <c r="BC93" s="224"/>
      <c r="BD93" s="225"/>
      <c r="BE93" s="226"/>
      <c r="BF93" s="226"/>
      <c r="BG93" s="226"/>
      <c r="BH93" s="227"/>
    </row>
    <row r="94" spans="2:60" ht="20.25" customHeight="1" x14ac:dyDescent="0.4">
      <c r="B94" s="96">
        <f>B91+1</f>
        <v>25</v>
      </c>
      <c r="C94" s="243"/>
      <c r="D94" s="244"/>
      <c r="E94" s="245"/>
      <c r="F94" s="95">
        <f>C93</f>
        <v>0</v>
      </c>
      <c r="G94" s="97"/>
      <c r="H94" s="250"/>
      <c r="I94" s="255"/>
      <c r="J94" s="256"/>
      <c r="K94" s="256"/>
      <c r="L94" s="257"/>
      <c r="M94" s="264"/>
      <c r="N94" s="265"/>
      <c r="O94" s="266"/>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31">
        <f>IF($BC$3="４週",SUM(U94:AV94),IF($BC$3="暦月",SUM(U94:AY94),""))</f>
        <v>0</v>
      </c>
      <c r="BA94" s="232"/>
      <c r="BB94" s="233">
        <f>IF($BC$3="４週",AZ94/4,IF($BC$3="暦月",(AZ94/($BC$8/7)),""))</f>
        <v>0</v>
      </c>
      <c r="BC94" s="232"/>
      <c r="BD94" s="228"/>
      <c r="BE94" s="229"/>
      <c r="BF94" s="229"/>
      <c r="BG94" s="229"/>
      <c r="BH94" s="230"/>
    </row>
    <row r="95" spans="2:60" ht="20.25" customHeight="1" x14ac:dyDescent="0.4">
      <c r="B95" s="98"/>
      <c r="C95" s="271"/>
      <c r="D95" s="272"/>
      <c r="E95" s="273"/>
      <c r="F95" s="136"/>
      <c r="G95" s="99">
        <f>C93</f>
        <v>0</v>
      </c>
      <c r="H95" s="274"/>
      <c r="I95" s="275"/>
      <c r="J95" s="276"/>
      <c r="K95" s="276"/>
      <c r="L95" s="277"/>
      <c r="M95" s="278"/>
      <c r="N95" s="279"/>
      <c r="O95" s="280"/>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34">
        <f>IF($BC$3="４週",SUM(U95:AV95),IF($BC$3="暦月",SUM(U95:AY95),""))</f>
        <v>0</v>
      </c>
      <c r="BA95" s="235"/>
      <c r="BB95" s="236">
        <f>IF($BC$3="４週",AZ95/4,IF($BC$3="暦月",(AZ95/($BC$8/7)),""))</f>
        <v>0</v>
      </c>
      <c r="BC95" s="235"/>
      <c r="BD95" s="237"/>
      <c r="BE95" s="238"/>
      <c r="BF95" s="238"/>
      <c r="BG95" s="238"/>
      <c r="BH95" s="239"/>
    </row>
    <row r="96" spans="2:60" ht="20.25" customHeight="1" x14ac:dyDescent="0.4">
      <c r="B96" s="100"/>
      <c r="C96" s="240"/>
      <c r="D96" s="241"/>
      <c r="E96" s="242"/>
      <c r="F96" s="137"/>
      <c r="G96" s="101"/>
      <c r="H96" s="286"/>
      <c r="I96" s="252"/>
      <c r="J96" s="253"/>
      <c r="K96" s="253"/>
      <c r="L96" s="254"/>
      <c r="M96" s="261"/>
      <c r="N96" s="262"/>
      <c r="O96" s="263"/>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70"/>
      <c r="BA96" s="224"/>
      <c r="BB96" s="223"/>
      <c r="BC96" s="224"/>
      <c r="BD96" s="225"/>
      <c r="BE96" s="226"/>
      <c r="BF96" s="226"/>
      <c r="BG96" s="226"/>
      <c r="BH96" s="227"/>
    </row>
    <row r="97" spans="2:60" ht="20.25" customHeight="1" x14ac:dyDescent="0.4">
      <c r="B97" s="96">
        <f>B94+1</f>
        <v>26</v>
      </c>
      <c r="C97" s="243"/>
      <c r="D97" s="244"/>
      <c r="E97" s="245"/>
      <c r="F97" s="95">
        <f>C96</f>
        <v>0</v>
      </c>
      <c r="G97" s="97"/>
      <c r="H97" s="250"/>
      <c r="I97" s="255"/>
      <c r="J97" s="256"/>
      <c r="K97" s="256"/>
      <c r="L97" s="257"/>
      <c r="M97" s="264"/>
      <c r="N97" s="265"/>
      <c r="O97" s="266"/>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31">
        <f>IF($BC$3="４週",SUM(U97:AV97),IF($BC$3="暦月",SUM(U97:AY97),""))</f>
        <v>0</v>
      </c>
      <c r="BA97" s="232"/>
      <c r="BB97" s="233">
        <f>IF($BC$3="４週",AZ97/4,IF($BC$3="暦月",(AZ97/($BC$8/7)),""))</f>
        <v>0</v>
      </c>
      <c r="BC97" s="232"/>
      <c r="BD97" s="228"/>
      <c r="BE97" s="229"/>
      <c r="BF97" s="229"/>
      <c r="BG97" s="229"/>
      <c r="BH97" s="230"/>
    </row>
    <row r="98" spans="2:60" ht="20.25" customHeight="1" x14ac:dyDescent="0.4">
      <c r="B98" s="98"/>
      <c r="C98" s="271"/>
      <c r="D98" s="272"/>
      <c r="E98" s="273"/>
      <c r="F98" s="136"/>
      <c r="G98" s="99">
        <f>C96</f>
        <v>0</v>
      </c>
      <c r="H98" s="274"/>
      <c r="I98" s="275"/>
      <c r="J98" s="276"/>
      <c r="K98" s="276"/>
      <c r="L98" s="277"/>
      <c r="M98" s="278"/>
      <c r="N98" s="279"/>
      <c r="O98" s="280"/>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34">
        <f>IF($BC$3="４週",SUM(U98:AV98),IF($BC$3="暦月",SUM(U98:AY98),""))</f>
        <v>0</v>
      </c>
      <c r="BA98" s="235"/>
      <c r="BB98" s="236">
        <f>IF($BC$3="４週",AZ98/4,IF($BC$3="暦月",(AZ98/($BC$8/7)),""))</f>
        <v>0</v>
      </c>
      <c r="BC98" s="235"/>
      <c r="BD98" s="237"/>
      <c r="BE98" s="238"/>
      <c r="BF98" s="238"/>
      <c r="BG98" s="238"/>
      <c r="BH98" s="239"/>
    </row>
    <row r="99" spans="2:60" ht="20.25" customHeight="1" x14ac:dyDescent="0.4">
      <c r="B99" s="100"/>
      <c r="C99" s="240"/>
      <c r="D99" s="241"/>
      <c r="E99" s="242"/>
      <c r="F99" s="137"/>
      <c r="G99" s="101"/>
      <c r="H99" s="286"/>
      <c r="I99" s="252"/>
      <c r="J99" s="253"/>
      <c r="K99" s="253"/>
      <c r="L99" s="254"/>
      <c r="M99" s="261"/>
      <c r="N99" s="262"/>
      <c r="O99" s="263"/>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70"/>
      <c r="BA99" s="224"/>
      <c r="BB99" s="223"/>
      <c r="BC99" s="224"/>
      <c r="BD99" s="225"/>
      <c r="BE99" s="226"/>
      <c r="BF99" s="226"/>
      <c r="BG99" s="226"/>
      <c r="BH99" s="227"/>
    </row>
    <row r="100" spans="2:60" ht="20.25" customHeight="1" x14ac:dyDescent="0.4">
      <c r="B100" s="96">
        <f>B97+1</f>
        <v>27</v>
      </c>
      <c r="C100" s="243"/>
      <c r="D100" s="244"/>
      <c r="E100" s="245"/>
      <c r="F100" s="95">
        <f>C99</f>
        <v>0</v>
      </c>
      <c r="G100" s="97"/>
      <c r="H100" s="250"/>
      <c r="I100" s="255"/>
      <c r="J100" s="256"/>
      <c r="K100" s="256"/>
      <c r="L100" s="257"/>
      <c r="M100" s="264"/>
      <c r="N100" s="265"/>
      <c r="O100" s="266"/>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31">
        <f>IF($BC$3="４週",SUM(U100:AV100),IF($BC$3="暦月",SUM(U100:AY100),""))</f>
        <v>0</v>
      </c>
      <c r="BA100" s="232"/>
      <c r="BB100" s="233">
        <f>IF($BC$3="４週",AZ100/4,IF($BC$3="暦月",(AZ100/($BC$8/7)),""))</f>
        <v>0</v>
      </c>
      <c r="BC100" s="232"/>
      <c r="BD100" s="228"/>
      <c r="BE100" s="229"/>
      <c r="BF100" s="229"/>
      <c r="BG100" s="229"/>
      <c r="BH100" s="230"/>
    </row>
    <row r="101" spans="2:60" ht="20.25" customHeight="1" x14ac:dyDescent="0.4">
      <c r="B101" s="98"/>
      <c r="C101" s="271"/>
      <c r="D101" s="272"/>
      <c r="E101" s="273"/>
      <c r="F101" s="136"/>
      <c r="G101" s="99">
        <f>C99</f>
        <v>0</v>
      </c>
      <c r="H101" s="274"/>
      <c r="I101" s="275"/>
      <c r="J101" s="276"/>
      <c r="K101" s="276"/>
      <c r="L101" s="277"/>
      <c r="M101" s="278"/>
      <c r="N101" s="279"/>
      <c r="O101" s="280"/>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34">
        <f>IF($BC$3="４週",SUM(U101:AV101),IF($BC$3="暦月",SUM(U101:AY101),""))</f>
        <v>0</v>
      </c>
      <c r="BA101" s="235"/>
      <c r="BB101" s="236">
        <f>IF($BC$3="４週",AZ101/4,IF($BC$3="暦月",(AZ101/($BC$8/7)),""))</f>
        <v>0</v>
      </c>
      <c r="BC101" s="235"/>
      <c r="BD101" s="237"/>
      <c r="BE101" s="238"/>
      <c r="BF101" s="238"/>
      <c r="BG101" s="238"/>
      <c r="BH101" s="239"/>
    </row>
    <row r="102" spans="2:60" ht="20.25" customHeight="1" x14ac:dyDescent="0.4">
      <c r="B102" s="100"/>
      <c r="C102" s="240"/>
      <c r="D102" s="241"/>
      <c r="E102" s="242"/>
      <c r="F102" s="137"/>
      <c r="G102" s="101"/>
      <c r="H102" s="286"/>
      <c r="I102" s="252"/>
      <c r="J102" s="253"/>
      <c r="K102" s="253"/>
      <c r="L102" s="254"/>
      <c r="M102" s="261"/>
      <c r="N102" s="262"/>
      <c r="O102" s="263"/>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70"/>
      <c r="BA102" s="224"/>
      <c r="BB102" s="223"/>
      <c r="BC102" s="224"/>
      <c r="BD102" s="225"/>
      <c r="BE102" s="226"/>
      <c r="BF102" s="226"/>
      <c r="BG102" s="226"/>
      <c r="BH102" s="227"/>
    </row>
    <row r="103" spans="2:60" ht="20.25" customHeight="1" x14ac:dyDescent="0.4">
      <c r="B103" s="96">
        <f>B100+1</f>
        <v>28</v>
      </c>
      <c r="C103" s="243"/>
      <c r="D103" s="244"/>
      <c r="E103" s="245"/>
      <c r="F103" s="95">
        <f>C102</f>
        <v>0</v>
      </c>
      <c r="G103" s="97"/>
      <c r="H103" s="250"/>
      <c r="I103" s="255"/>
      <c r="J103" s="256"/>
      <c r="K103" s="256"/>
      <c r="L103" s="257"/>
      <c r="M103" s="264"/>
      <c r="N103" s="265"/>
      <c r="O103" s="266"/>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31">
        <f>IF($BC$3="４週",SUM(U103:AV103),IF($BC$3="暦月",SUM(U103:AY103),""))</f>
        <v>0</v>
      </c>
      <c r="BA103" s="232"/>
      <c r="BB103" s="233">
        <f>IF($BC$3="４週",AZ103/4,IF($BC$3="暦月",(AZ103/($BC$8/7)),""))</f>
        <v>0</v>
      </c>
      <c r="BC103" s="232"/>
      <c r="BD103" s="228"/>
      <c r="BE103" s="229"/>
      <c r="BF103" s="229"/>
      <c r="BG103" s="229"/>
      <c r="BH103" s="230"/>
    </row>
    <row r="104" spans="2:60" ht="20.25" customHeight="1" x14ac:dyDescent="0.4">
      <c r="B104" s="98"/>
      <c r="C104" s="271"/>
      <c r="D104" s="272"/>
      <c r="E104" s="273"/>
      <c r="F104" s="136"/>
      <c r="G104" s="99">
        <f>C102</f>
        <v>0</v>
      </c>
      <c r="H104" s="274"/>
      <c r="I104" s="275"/>
      <c r="J104" s="276"/>
      <c r="K104" s="276"/>
      <c r="L104" s="277"/>
      <c r="M104" s="278"/>
      <c r="N104" s="279"/>
      <c r="O104" s="280"/>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34">
        <f>IF($BC$3="４週",SUM(U104:AV104),IF($BC$3="暦月",SUM(U104:AY104),""))</f>
        <v>0</v>
      </c>
      <c r="BA104" s="235"/>
      <c r="BB104" s="236">
        <f>IF($BC$3="４週",AZ104/4,IF($BC$3="暦月",(AZ104/($BC$8/7)),""))</f>
        <v>0</v>
      </c>
      <c r="BC104" s="235"/>
      <c r="BD104" s="237"/>
      <c r="BE104" s="238"/>
      <c r="BF104" s="238"/>
      <c r="BG104" s="238"/>
      <c r="BH104" s="239"/>
    </row>
    <row r="105" spans="2:60" ht="20.25" customHeight="1" x14ac:dyDescent="0.4">
      <c r="B105" s="100"/>
      <c r="C105" s="240"/>
      <c r="D105" s="241"/>
      <c r="E105" s="242"/>
      <c r="F105" s="137"/>
      <c r="G105" s="101"/>
      <c r="H105" s="286"/>
      <c r="I105" s="252"/>
      <c r="J105" s="253"/>
      <c r="K105" s="253"/>
      <c r="L105" s="254"/>
      <c r="M105" s="261"/>
      <c r="N105" s="262"/>
      <c r="O105" s="263"/>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70"/>
      <c r="BA105" s="224"/>
      <c r="BB105" s="223"/>
      <c r="BC105" s="224"/>
      <c r="BD105" s="225"/>
      <c r="BE105" s="226"/>
      <c r="BF105" s="226"/>
      <c r="BG105" s="226"/>
      <c r="BH105" s="227"/>
    </row>
    <row r="106" spans="2:60" ht="20.25" customHeight="1" x14ac:dyDescent="0.4">
      <c r="B106" s="96">
        <f>B103+1</f>
        <v>29</v>
      </c>
      <c r="C106" s="243"/>
      <c r="D106" s="244"/>
      <c r="E106" s="245"/>
      <c r="F106" s="95">
        <f>C105</f>
        <v>0</v>
      </c>
      <c r="G106" s="97"/>
      <c r="H106" s="250"/>
      <c r="I106" s="255"/>
      <c r="J106" s="256"/>
      <c r="K106" s="256"/>
      <c r="L106" s="257"/>
      <c r="M106" s="264"/>
      <c r="N106" s="265"/>
      <c r="O106" s="266"/>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31">
        <f>IF($BC$3="４週",SUM(U106:AV106),IF($BC$3="暦月",SUM(U106:AY106),""))</f>
        <v>0</v>
      </c>
      <c r="BA106" s="232"/>
      <c r="BB106" s="233">
        <f>IF($BC$3="４週",AZ106/4,IF($BC$3="暦月",(AZ106/($BC$8/7)),""))</f>
        <v>0</v>
      </c>
      <c r="BC106" s="232"/>
      <c r="BD106" s="228"/>
      <c r="BE106" s="229"/>
      <c r="BF106" s="229"/>
      <c r="BG106" s="229"/>
      <c r="BH106" s="230"/>
    </row>
    <row r="107" spans="2:60" ht="20.25" customHeight="1" x14ac:dyDescent="0.4">
      <c r="B107" s="98"/>
      <c r="C107" s="271"/>
      <c r="D107" s="272"/>
      <c r="E107" s="273"/>
      <c r="F107" s="136"/>
      <c r="G107" s="99">
        <f>C105</f>
        <v>0</v>
      </c>
      <c r="H107" s="274"/>
      <c r="I107" s="275"/>
      <c r="J107" s="276"/>
      <c r="K107" s="276"/>
      <c r="L107" s="277"/>
      <c r="M107" s="278"/>
      <c r="N107" s="279"/>
      <c r="O107" s="280"/>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34">
        <f>IF($BC$3="４週",SUM(U107:AV107),IF($BC$3="暦月",SUM(U107:AY107),""))</f>
        <v>0</v>
      </c>
      <c r="BA107" s="235"/>
      <c r="BB107" s="236">
        <f>IF($BC$3="４週",AZ107/4,IF($BC$3="暦月",(AZ107/($BC$8/7)),""))</f>
        <v>0</v>
      </c>
      <c r="BC107" s="235"/>
      <c r="BD107" s="237"/>
      <c r="BE107" s="238"/>
      <c r="BF107" s="238"/>
      <c r="BG107" s="238"/>
      <c r="BH107" s="239"/>
    </row>
    <row r="108" spans="2:60" ht="20.25" customHeight="1" x14ac:dyDescent="0.4">
      <c r="B108" s="100"/>
      <c r="C108" s="240"/>
      <c r="D108" s="241"/>
      <c r="E108" s="242"/>
      <c r="F108" s="137"/>
      <c r="G108" s="101"/>
      <c r="H108" s="286"/>
      <c r="I108" s="252"/>
      <c r="J108" s="253"/>
      <c r="K108" s="253"/>
      <c r="L108" s="254"/>
      <c r="M108" s="261"/>
      <c r="N108" s="262"/>
      <c r="O108" s="263"/>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70"/>
      <c r="BA108" s="224"/>
      <c r="BB108" s="223"/>
      <c r="BC108" s="224"/>
      <c r="BD108" s="225"/>
      <c r="BE108" s="226"/>
      <c r="BF108" s="226"/>
      <c r="BG108" s="226"/>
      <c r="BH108" s="227"/>
    </row>
    <row r="109" spans="2:60" ht="20.25" customHeight="1" x14ac:dyDescent="0.4">
      <c r="B109" s="96">
        <f>B106+1</f>
        <v>30</v>
      </c>
      <c r="C109" s="243"/>
      <c r="D109" s="244"/>
      <c r="E109" s="245"/>
      <c r="F109" s="95">
        <f>C108</f>
        <v>0</v>
      </c>
      <c r="G109" s="97"/>
      <c r="H109" s="250"/>
      <c r="I109" s="255"/>
      <c r="J109" s="256"/>
      <c r="K109" s="256"/>
      <c r="L109" s="257"/>
      <c r="M109" s="264"/>
      <c r="N109" s="265"/>
      <c r="O109" s="266"/>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31">
        <f>IF($BC$3="４週",SUM(U109:AV109),IF($BC$3="暦月",SUM(U109:AY109),""))</f>
        <v>0</v>
      </c>
      <c r="BA109" s="232"/>
      <c r="BB109" s="233">
        <f>IF($BC$3="４週",AZ109/4,IF($BC$3="暦月",(AZ109/($BC$8/7)),""))</f>
        <v>0</v>
      </c>
      <c r="BC109" s="232"/>
      <c r="BD109" s="228"/>
      <c r="BE109" s="229"/>
      <c r="BF109" s="229"/>
      <c r="BG109" s="229"/>
      <c r="BH109" s="230"/>
    </row>
    <row r="110" spans="2:60" ht="20.25" customHeight="1" x14ac:dyDescent="0.4">
      <c r="B110" s="98"/>
      <c r="C110" s="271"/>
      <c r="D110" s="272"/>
      <c r="E110" s="273"/>
      <c r="F110" s="136"/>
      <c r="G110" s="99">
        <f>C108</f>
        <v>0</v>
      </c>
      <c r="H110" s="274"/>
      <c r="I110" s="275"/>
      <c r="J110" s="276"/>
      <c r="K110" s="276"/>
      <c r="L110" s="277"/>
      <c r="M110" s="278"/>
      <c r="N110" s="279"/>
      <c r="O110" s="280"/>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34">
        <f>IF($BC$3="４週",SUM(U110:AV110),IF($BC$3="暦月",SUM(U110:AY110),""))</f>
        <v>0</v>
      </c>
      <c r="BA110" s="235"/>
      <c r="BB110" s="236">
        <f>IF($BC$3="４週",AZ110/4,IF($BC$3="暦月",(AZ110/($BC$8/7)),""))</f>
        <v>0</v>
      </c>
      <c r="BC110" s="235"/>
      <c r="BD110" s="237"/>
      <c r="BE110" s="238"/>
      <c r="BF110" s="238"/>
      <c r="BG110" s="238"/>
      <c r="BH110" s="239"/>
    </row>
    <row r="111" spans="2:60" ht="20.25" customHeight="1" x14ac:dyDescent="0.4">
      <c r="B111" s="100"/>
      <c r="C111" s="240"/>
      <c r="D111" s="241"/>
      <c r="E111" s="242"/>
      <c r="F111" s="137"/>
      <c r="G111" s="101"/>
      <c r="H111" s="286"/>
      <c r="I111" s="252"/>
      <c r="J111" s="253"/>
      <c r="K111" s="253"/>
      <c r="L111" s="254"/>
      <c r="M111" s="261"/>
      <c r="N111" s="262"/>
      <c r="O111" s="263"/>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70"/>
      <c r="BA111" s="224"/>
      <c r="BB111" s="223"/>
      <c r="BC111" s="224"/>
      <c r="BD111" s="225"/>
      <c r="BE111" s="226"/>
      <c r="BF111" s="226"/>
      <c r="BG111" s="226"/>
      <c r="BH111" s="227"/>
    </row>
    <row r="112" spans="2:60" ht="20.25" customHeight="1" x14ac:dyDescent="0.4">
      <c r="B112" s="96">
        <f>B109+1</f>
        <v>31</v>
      </c>
      <c r="C112" s="243"/>
      <c r="D112" s="244"/>
      <c r="E112" s="245"/>
      <c r="F112" s="95">
        <f>C111</f>
        <v>0</v>
      </c>
      <c r="G112" s="97"/>
      <c r="H112" s="250"/>
      <c r="I112" s="255"/>
      <c r="J112" s="256"/>
      <c r="K112" s="256"/>
      <c r="L112" s="257"/>
      <c r="M112" s="264"/>
      <c r="N112" s="265"/>
      <c r="O112" s="266"/>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31">
        <f>IF($BC$3="４週",SUM(U112:AV112),IF($BC$3="暦月",SUM(U112:AY112),""))</f>
        <v>0</v>
      </c>
      <c r="BA112" s="232"/>
      <c r="BB112" s="233">
        <f>IF($BC$3="４週",AZ112/4,IF($BC$3="暦月",(AZ112/($BC$8/7)),""))</f>
        <v>0</v>
      </c>
      <c r="BC112" s="232"/>
      <c r="BD112" s="228"/>
      <c r="BE112" s="229"/>
      <c r="BF112" s="229"/>
      <c r="BG112" s="229"/>
      <c r="BH112" s="230"/>
    </row>
    <row r="113" spans="2:60" ht="20.25" customHeight="1" x14ac:dyDescent="0.4">
      <c r="B113" s="98"/>
      <c r="C113" s="271"/>
      <c r="D113" s="272"/>
      <c r="E113" s="273"/>
      <c r="F113" s="136"/>
      <c r="G113" s="99">
        <f>C111</f>
        <v>0</v>
      </c>
      <c r="H113" s="274"/>
      <c r="I113" s="275"/>
      <c r="J113" s="276"/>
      <c r="K113" s="276"/>
      <c r="L113" s="277"/>
      <c r="M113" s="278"/>
      <c r="N113" s="279"/>
      <c r="O113" s="280"/>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34">
        <f>IF($BC$3="４週",SUM(U113:AV113),IF($BC$3="暦月",SUM(U113:AY113),""))</f>
        <v>0</v>
      </c>
      <c r="BA113" s="235"/>
      <c r="BB113" s="236">
        <f>IF($BC$3="４週",AZ113/4,IF($BC$3="暦月",(AZ113/($BC$8/7)),""))</f>
        <v>0</v>
      </c>
      <c r="BC113" s="235"/>
      <c r="BD113" s="237"/>
      <c r="BE113" s="238"/>
      <c r="BF113" s="238"/>
      <c r="BG113" s="238"/>
      <c r="BH113" s="239"/>
    </row>
    <row r="114" spans="2:60" ht="20.25" customHeight="1" x14ac:dyDescent="0.4">
      <c r="B114" s="100"/>
      <c r="C114" s="240"/>
      <c r="D114" s="241"/>
      <c r="E114" s="242"/>
      <c r="F114" s="137"/>
      <c r="G114" s="101"/>
      <c r="H114" s="286"/>
      <c r="I114" s="252"/>
      <c r="J114" s="253"/>
      <c r="K114" s="253"/>
      <c r="L114" s="254"/>
      <c r="M114" s="261"/>
      <c r="N114" s="262"/>
      <c r="O114" s="263"/>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70"/>
      <c r="BA114" s="224"/>
      <c r="BB114" s="223"/>
      <c r="BC114" s="224"/>
      <c r="BD114" s="225"/>
      <c r="BE114" s="226"/>
      <c r="BF114" s="226"/>
      <c r="BG114" s="226"/>
      <c r="BH114" s="227"/>
    </row>
    <row r="115" spans="2:60" ht="20.25" customHeight="1" x14ac:dyDescent="0.4">
      <c r="B115" s="96">
        <f>B112+1</f>
        <v>32</v>
      </c>
      <c r="C115" s="243"/>
      <c r="D115" s="244"/>
      <c r="E115" s="245"/>
      <c r="F115" s="95">
        <f>C114</f>
        <v>0</v>
      </c>
      <c r="G115" s="97"/>
      <c r="H115" s="250"/>
      <c r="I115" s="255"/>
      <c r="J115" s="256"/>
      <c r="K115" s="256"/>
      <c r="L115" s="257"/>
      <c r="M115" s="264"/>
      <c r="N115" s="265"/>
      <c r="O115" s="266"/>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31">
        <f>IF($BC$3="４週",SUM(U115:AV115),IF($BC$3="暦月",SUM(U115:AY115),""))</f>
        <v>0</v>
      </c>
      <c r="BA115" s="232"/>
      <c r="BB115" s="233">
        <f>IF($BC$3="４週",AZ115/4,IF($BC$3="暦月",(AZ115/($BC$8/7)),""))</f>
        <v>0</v>
      </c>
      <c r="BC115" s="232"/>
      <c r="BD115" s="228"/>
      <c r="BE115" s="229"/>
      <c r="BF115" s="229"/>
      <c r="BG115" s="229"/>
      <c r="BH115" s="230"/>
    </row>
    <row r="116" spans="2:60" ht="20.25" customHeight="1" x14ac:dyDescent="0.4">
      <c r="B116" s="98"/>
      <c r="C116" s="271"/>
      <c r="D116" s="272"/>
      <c r="E116" s="273"/>
      <c r="F116" s="136"/>
      <c r="G116" s="99">
        <f>C114</f>
        <v>0</v>
      </c>
      <c r="H116" s="274"/>
      <c r="I116" s="275"/>
      <c r="J116" s="276"/>
      <c r="K116" s="276"/>
      <c r="L116" s="277"/>
      <c r="M116" s="278"/>
      <c r="N116" s="279"/>
      <c r="O116" s="280"/>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34">
        <f>IF($BC$3="４週",SUM(U116:AV116),IF($BC$3="暦月",SUM(U116:AY116),""))</f>
        <v>0</v>
      </c>
      <c r="BA116" s="235"/>
      <c r="BB116" s="236">
        <f>IF($BC$3="４週",AZ116/4,IF($BC$3="暦月",(AZ116/($BC$8/7)),""))</f>
        <v>0</v>
      </c>
      <c r="BC116" s="235"/>
      <c r="BD116" s="237"/>
      <c r="BE116" s="238"/>
      <c r="BF116" s="238"/>
      <c r="BG116" s="238"/>
      <c r="BH116" s="239"/>
    </row>
    <row r="117" spans="2:60" ht="20.25" customHeight="1" x14ac:dyDescent="0.4">
      <c r="B117" s="100"/>
      <c r="C117" s="240"/>
      <c r="D117" s="241"/>
      <c r="E117" s="242"/>
      <c r="F117" s="137"/>
      <c r="G117" s="101"/>
      <c r="H117" s="286"/>
      <c r="I117" s="252"/>
      <c r="J117" s="253"/>
      <c r="K117" s="253"/>
      <c r="L117" s="254"/>
      <c r="M117" s="261"/>
      <c r="N117" s="262"/>
      <c r="O117" s="263"/>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70"/>
      <c r="BA117" s="224"/>
      <c r="BB117" s="223"/>
      <c r="BC117" s="224"/>
      <c r="BD117" s="225"/>
      <c r="BE117" s="226"/>
      <c r="BF117" s="226"/>
      <c r="BG117" s="226"/>
      <c r="BH117" s="227"/>
    </row>
    <row r="118" spans="2:60" ht="20.25" customHeight="1" x14ac:dyDescent="0.4">
      <c r="B118" s="96">
        <f>B115+1</f>
        <v>33</v>
      </c>
      <c r="C118" s="243"/>
      <c r="D118" s="244"/>
      <c r="E118" s="245"/>
      <c r="F118" s="95">
        <f>C117</f>
        <v>0</v>
      </c>
      <c r="G118" s="97"/>
      <c r="H118" s="250"/>
      <c r="I118" s="255"/>
      <c r="J118" s="256"/>
      <c r="K118" s="256"/>
      <c r="L118" s="257"/>
      <c r="M118" s="264"/>
      <c r="N118" s="265"/>
      <c r="O118" s="266"/>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31">
        <f>IF($BC$3="４週",SUM(U118:AV118),IF($BC$3="暦月",SUM(U118:AY118),""))</f>
        <v>0</v>
      </c>
      <c r="BA118" s="232"/>
      <c r="BB118" s="233">
        <f>IF($BC$3="４週",AZ118/4,IF($BC$3="暦月",(AZ118/($BC$8/7)),""))</f>
        <v>0</v>
      </c>
      <c r="BC118" s="232"/>
      <c r="BD118" s="228"/>
      <c r="BE118" s="229"/>
      <c r="BF118" s="229"/>
      <c r="BG118" s="229"/>
      <c r="BH118" s="230"/>
    </row>
    <row r="119" spans="2:60" ht="20.25" customHeight="1" x14ac:dyDescent="0.4">
      <c r="B119" s="98"/>
      <c r="C119" s="271"/>
      <c r="D119" s="272"/>
      <c r="E119" s="273"/>
      <c r="F119" s="136"/>
      <c r="G119" s="99">
        <f>C117</f>
        <v>0</v>
      </c>
      <c r="H119" s="274"/>
      <c r="I119" s="275"/>
      <c r="J119" s="276"/>
      <c r="K119" s="276"/>
      <c r="L119" s="277"/>
      <c r="M119" s="278"/>
      <c r="N119" s="279"/>
      <c r="O119" s="280"/>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34">
        <f>IF($BC$3="４週",SUM(U119:AV119),IF($BC$3="暦月",SUM(U119:AY119),""))</f>
        <v>0</v>
      </c>
      <c r="BA119" s="235"/>
      <c r="BB119" s="236">
        <f>IF($BC$3="４週",AZ119/4,IF($BC$3="暦月",(AZ119/($BC$8/7)),""))</f>
        <v>0</v>
      </c>
      <c r="BC119" s="235"/>
      <c r="BD119" s="237"/>
      <c r="BE119" s="238"/>
      <c r="BF119" s="238"/>
      <c r="BG119" s="238"/>
      <c r="BH119" s="239"/>
    </row>
    <row r="120" spans="2:60" ht="20.25" customHeight="1" x14ac:dyDescent="0.4">
      <c r="B120" s="100"/>
      <c r="C120" s="240"/>
      <c r="D120" s="241"/>
      <c r="E120" s="242"/>
      <c r="F120" s="137"/>
      <c r="G120" s="101"/>
      <c r="H120" s="286"/>
      <c r="I120" s="252"/>
      <c r="J120" s="253"/>
      <c r="K120" s="253"/>
      <c r="L120" s="254"/>
      <c r="M120" s="261"/>
      <c r="N120" s="262"/>
      <c r="O120" s="263"/>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70"/>
      <c r="BA120" s="224"/>
      <c r="BB120" s="223"/>
      <c r="BC120" s="224"/>
      <c r="BD120" s="225"/>
      <c r="BE120" s="226"/>
      <c r="BF120" s="226"/>
      <c r="BG120" s="226"/>
      <c r="BH120" s="227"/>
    </row>
    <row r="121" spans="2:60" ht="20.25" customHeight="1" x14ac:dyDescent="0.4">
      <c r="B121" s="96">
        <f>B118+1</f>
        <v>34</v>
      </c>
      <c r="C121" s="243"/>
      <c r="D121" s="244"/>
      <c r="E121" s="245"/>
      <c r="F121" s="95">
        <f>C120</f>
        <v>0</v>
      </c>
      <c r="G121" s="97"/>
      <c r="H121" s="250"/>
      <c r="I121" s="255"/>
      <c r="J121" s="256"/>
      <c r="K121" s="256"/>
      <c r="L121" s="257"/>
      <c r="M121" s="264"/>
      <c r="N121" s="265"/>
      <c r="O121" s="266"/>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31">
        <f>IF($BC$3="４週",SUM(U121:AV121),IF($BC$3="暦月",SUM(U121:AY121),""))</f>
        <v>0</v>
      </c>
      <c r="BA121" s="232"/>
      <c r="BB121" s="233">
        <f>IF($BC$3="４週",AZ121/4,IF($BC$3="暦月",(AZ121/($BC$8/7)),""))</f>
        <v>0</v>
      </c>
      <c r="BC121" s="232"/>
      <c r="BD121" s="228"/>
      <c r="BE121" s="229"/>
      <c r="BF121" s="229"/>
      <c r="BG121" s="229"/>
      <c r="BH121" s="230"/>
    </row>
    <row r="122" spans="2:60" ht="20.25" customHeight="1" x14ac:dyDescent="0.4">
      <c r="B122" s="98"/>
      <c r="C122" s="271"/>
      <c r="D122" s="272"/>
      <c r="E122" s="273"/>
      <c r="F122" s="136"/>
      <c r="G122" s="99">
        <f>C120</f>
        <v>0</v>
      </c>
      <c r="H122" s="274"/>
      <c r="I122" s="275"/>
      <c r="J122" s="276"/>
      <c r="K122" s="276"/>
      <c r="L122" s="277"/>
      <c r="M122" s="278"/>
      <c r="N122" s="279"/>
      <c r="O122" s="280"/>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34">
        <f>IF($BC$3="４週",SUM(U122:AV122),IF($BC$3="暦月",SUM(U122:AY122),""))</f>
        <v>0</v>
      </c>
      <c r="BA122" s="235"/>
      <c r="BB122" s="236">
        <f>IF($BC$3="４週",AZ122/4,IF($BC$3="暦月",(AZ122/($BC$8/7)),""))</f>
        <v>0</v>
      </c>
      <c r="BC122" s="235"/>
      <c r="BD122" s="237"/>
      <c r="BE122" s="238"/>
      <c r="BF122" s="238"/>
      <c r="BG122" s="238"/>
      <c r="BH122" s="239"/>
    </row>
    <row r="123" spans="2:60" ht="20.25" customHeight="1" x14ac:dyDescent="0.4">
      <c r="B123" s="100"/>
      <c r="C123" s="240"/>
      <c r="D123" s="241"/>
      <c r="E123" s="242"/>
      <c r="F123" s="137"/>
      <c r="G123" s="101"/>
      <c r="H123" s="286"/>
      <c r="I123" s="252"/>
      <c r="J123" s="253"/>
      <c r="K123" s="253"/>
      <c r="L123" s="254"/>
      <c r="M123" s="261"/>
      <c r="N123" s="262"/>
      <c r="O123" s="263"/>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70"/>
      <c r="BA123" s="224"/>
      <c r="BB123" s="223"/>
      <c r="BC123" s="224"/>
      <c r="BD123" s="225"/>
      <c r="BE123" s="226"/>
      <c r="BF123" s="226"/>
      <c r="BG123" s="226"/>
      <c r="BH123" s="227"/>
    </row>
    <row r="124" spans="2:60" ht="20.25" customHeight="1" x14ac:dyDescent="0.4">
      <c r="B124" s="96">
        <f>B121+1</f>
        <v>35</v>
      </c>
      <c r="C124" s="243"/>
      <c r="D124" s="244"/>
      <c r="E124" s="245"/>
      <c r="F124" s="95">
        <f>C123</f>
        <v>0</v>
      </c>
      <c r="G124" s="97"/>
      <c r="H124" s="250"/>
      <c r="I124" s="255"/>
      <c r="J124" s="256"/>
      <c r="K124" s="256"/>
      <c r="L124" s="257"/>
      <c r="M124" s="264"/>
      <c r="N124" s="265"/>
      <c r="O124" s="266"/>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31">
        <f>IF($BC$3="４週",SUM(U124:AV124),IF($BC$3="暦月",SUM(U124:AY124),""))</f>
        <v>0</v>
      </c>
      <c r="BA124" s="232"/>
      <c r="BB124" s="233">
        <f>IF($BC$3="４週",AZ124/4,IF($BC$3="暦月",(AZ124/($BC$8/7)),""))</f>
        <v>0</v>
      </c>
      <c r="BC124" s="232"/>
      <c r="BD124" s="228"/>
      <c r="BE124" s="229"/>
      <c r="BF124" s="229"/>
      <c r="BG124" s="229"/>
      <c r="BH124" s="230"/>
    </row>
    <row r="125" spans="2:60" ht="20.25" customHeight="1" x14ac:dyDescent="0.4">
      <c r="B125" s="98"/>
      <c r="C125" s="271"/>
      <c r="D125" s="272"/>
      <c r="E125" s="273"/>
      <c r="F125" s="136"/>
      <c r="G125" s="99">
        <f>C123</f>
        <v>0</v>
      </c>
      <c r="H125" s="274"/>
      <c r="I125" s="275"/>
      <c r="J125" s="276"/>
      <c r="K125" s="276"/>
      <c r="L125" s="277"/>
      <c r="M125" s="278"/>
      <c r="N125" s="279"/>
      <c r="O125" s="280"/>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34">
        <f>IF($BC$3="４週",SUM(U125:AV125),IF($BC$3="暦月",SUM(U125:AY125),""))</f>
        <v>0</v>
      </c>
      <c r="BA125" s="235"/>
      <c r="BB125" s="236">
        <f>IF($BC$3="４週",AZ125/4,IF($BC$3="暦月",(AZ125/($BC$8/7)),""))</f>
        <v>0</v>
      </c>
      <c r="BC125" s="235"/>
      <c r="BD125" s="237"/>
      <c r="BE125" s="238"/>
      <c r="BF125" s="238"/>
      <c r="BG125" s="238"/>
      <c r="BH125" s="239"/>
    </row>
    <row r="126" spans="2:60" ht="20.25" customHeight="1" x14ac:dyDescent="0.4">
      <c r="B126" s="100"/>
      <c r="C126" s="240"/>
      <c r="D126" s="241"/>
      <c r="E126" s="242"/>
      <c r="F126" s="137"/>
      <c r="G126" s="101"/>
      <c r="H126" s="286"/>
      <c r="I126" s="252"/>
      <c r="J126" s="253"/>
      <c r="K126" s="253"/>
      <c r="L126" s="254"/>
      <c r="M126" s="261"/>
      <c r="N126" s="262"/>
      <c r="O126" s="263"/>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70"/>
      <c r="BA126" s="224"/>
      <c r="BB126" s="223"/>
      <c r="BC126" s="224"/>
      <c r="BD126" s="225"/>
      <c r="BE126" s="226"/>
      <c r="BF126" s="226"/>
      <c r="BG126" s="226"/>
      <c r="BH126" s="227"/>
    </row>
    <row r="127" spans="2:60" ht="20.25" customHeight="1" x14ac:dyDescent="0.4">
      <c r="B127" s="96">
        <f>B124+1</f>
        <v>36</v>
      </c>
      <c r="C127" s="243"/>
      <c r="D127" s="244"/>
      <c r="E127" s="245"/>
      <c r="F127" s="95">
        <f>C126</f>
        <v>0</v>
      </c>
      <c r="G127" s="97"/>
      <c r="H127" s="250"/>
      <c r="I127" s="255"/>
      <c r="J127" s="256"/>
      <c r="K127" s="256"/>
      <c r="L127" s="257"/>
      <c r="M127" s="264"/>
      <c r="N127" s="265"/>
      <c r="O127" s="266"/>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31">
        <f>IF($BC$3="４週",SUM(U127:AV127),IF($BC$3="暦月",SUM(U127:AY127),""))</f>
        <v>0</v>
      </c>
      <c r="BA127" s="232"/>
      <c r="BB127" s="233">
        <f>IF($BC$3="４週",AZ127/4,IF($BC$3="暦月",(AZ127/($BC$8/7)),""))</f>
        <v>0</v>
      </c>
      <c r="BC127" s="232"/>
      <c r="BD127" s="228"/>
      <c r="BE127" s="229"/>
      <c r="BF127" s="229"/>
      <c r="BG127" s="229"/>
      <c r="BH127" s="230"/>
    </row>
    <row r="128" spans="2:60" ht="20.25" customHeight="1" x14ac:dyDescent="0.4">
      <c r="B128" s="98"/>
      <c r="C128" s="271"/>
      <c r="D128" s="272"/>
      <c r="E128" s="273"/>
      <c r="F128" s="136"/>
      <c r="G128" s="99">
        <f>C126</f>
        <v>0</v>
      </c>
      <c r="H128" s="274"/>
      <c r="I128" s="275"/>
      <c r="J128" s="276"/>
      <c r="K128" s="276"/>
      <c r="L128" s="277"/>
      <c r="M128" s="278"/>
      <c r="N128" s="279"/>
      <c r="O128" s="280"/>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34">
        <f>IF($BC$3="４週",SUM(U128:AV128),IF($BC$3="暦月",SUM(U128:AY128),""))</f>
        <v>0</v>
      </c>
      <c r="BA128" s="235"/>
      <c r="BB128" s="236">
        <f>IF($BC$3="４週",AZ128/4,IF($BC$3="暦月",(AZ128/($BC$8/7)),""))</f>
        <v>0</v>
      </c>
      <c r="BC128" s="235"/>
      <c r="BD128" s="237"/>
      <c r="BE128" s="238"/>
      <c r="BF128" s="238"/>
      <c r="BG128" s="238"/>
      <c r="BH128" s="239"/>
    </row>
    <row r="129" spans="2:60" ht="20.25" customHeight="1" x14ac:dyDescent="0.4">
      <c r="B129" s="100"/>
      <c r="C129" s="240"/>
      <c r="D129" s="241"/>
      <c r="E129" s="242"/>
      <c r="F129" s="137"/>
      <c r="G129" s="101"/>
      <c r="H129" s="286"/>
      <c r="I129" s="252"/>
      <c r="J129" s="253"/>
      <c r="K129" s="253"/>
      <c r="L129" s="254"/>
      <c r="M129" s="261"/>
      <c r="N129" s="262"/>
      <c r="O129" s="263"/>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70"/>
      <c r="BA129" s="224"/>
      <c r="BB129" s="223"/>
      <c r="BC129" s="224"/>
      <c r="BD129" s="225"/>
      <c r="BE129" s="226"/>
      <c r="BF129" s="226"/>
      <c r="BG129" s="226"/>
      <c r="BH129" s="227"/>
    </row>
    <row r="130" spans="2:60" ht="20.25" customHeight="1" x14ac:dyDescent="0.4">
      <c r="B130" s="96">
        <f>B127+1</f>
        <v>37</v>
      </c>
      <c r="C130" s="243"/>
      <c r="D130" s="244"/>
      <c r="E130" s="245"/>
      <c r="F130" s="95">
        <f>C129</f>
        <v>0</v>
      </c>
      <c r="G130" s="97"/>
      <c r="H130" s="250"/>
      <c r="I130" s="255"/>
      <c r="J130" s="256"/>
      <c r="K130" s="256"/>
      <c r="L130" s="257"/>
      <c r="M130" s="264"/>
      <c r="N130" s="265"/>
      <c r="O130" s="266"/>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31">
        <f>IF($BC$3="４週",SUM(U130:AV130),IF($BC$3="暦月",SUM(U130:AY130),""))</f>
        <v>0</v>
      </c>
      <c r="BA130" s="232"/>
      <c r="BB130" s="233">
        <f>IF($BC$3="４週",AZ130/4,IF($BC$3="暦月",(AZ130/($BC$8/7)),""))</f>
        <v>0</v>
      </c>
      <c r="BC130" s="232"/>
      <c r="BD130" s="228"/>
      <c r="BE130" s="229"/>
      <c r="BF130" s="229"/>
      <c r="BG130" s="229"/>
      <c r="BH130" s="230"/>
    </row>
    <row r="131" spans="2:60" ht="20.25" customHeight="1" x14ac:dyDescent="0.4">
      <c r="B131" s="98"/>
      <c r="C131" s="271"/>
      <c r="D131" s="272"/>
      <c r="E131" s="273"/>
      <c r="F131" s="136"/>
      <c r="G131" s="99">
        <f>C129</f>
        <v>0</v>
      </c>
      <c r="H131" s="274"/>
      <c r="I131" s="275"/>
      <c r="J131" s="276"/>
      <c r="K131" s="276"/>
      <c r="L131" s="277"/>
      <c r="M131" s="278"/>
      <c r="N131" s="279"/>
      <c r="O131" s="280"/>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34">
        <f>IF($BC$3="４週",SUM(U131:AV131),IF($BC$3="暦月",SUM(U131:AY131),""))</f>
        <v>0</v>
      </c>
      <c r="BA131" s="235"/>
      <c r="BB131" s="236">
        <f>IF($BC$3="４週",AZ131/4,IF($BC$3="暦月",(AZ131/($BC$8/7)),""))</f>
        <v>0</v>
      </c>
      <c r="BC131" s="235"/>
      <c r="BD131" s="237"/>
      <c r="BE131" s="238"/>
      <c r="BF131" s="238"/>
      <c r="BG131" s="238"/>
      <c r="BH131" s="239"/>
    </row>
    <row r="132" spans="2:60" ht="20.25" customHeight="1" x14ac:dyDescent="0.4">
      <c r="B132" s="100"/>
      <c r="C132" s="240"/>
      <c r="D132" s="241"/>
      <c r="E132" s="242"/>
      <c r="F132" s="137"/>
      <c r="G132" s="101"/>
      <c r="H132" s="286"/>
      <c r="I132" s="252"/>
      <c r="J132" s="253"/>
      <c r="K132" s="253"/>
      <c r="L132" s="254"/>
      <c r="M132" s="261"/>
      <c r="N132" s="262"/>
      <c r="O132" s="263"/>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70"/>
      <c r="BA132" s="224"/>
      <c r="BB132" s="223"/>
      <c r="BC132" s="224"/>
      <c r="BD132" s="225"/>
      <c r="BE132" s="226"/>
      <c r="BF132" s="226"/>
      <c r="BG132" s="226"/>
      <c r="BH132" s="227"/>
    </row>
    <row r="133" spans="2:60" ht="20.25" customHeight="1" x14ac:dyDescent="0.4">
      <c r="B133" s="96">
        <f>B130+1</f>
        <v>38</v>
      </c>
      <c r="C133" s="243"/>
      <c r="D133" s="244"/>
      <c r="E133" s="245"/>
      <c r="F133" s="95">
        <f>C132</f>
        <v>0</v>
      </c>
      <c r="G133" s="97"/>
      <c r="H133" s="250"/>
      <c r="I133" s="255"/>
      <c r="J133" s="256"/>
      <c r="K133" s="256"/>
      <c r="L133" s="257"/>
      <c r="M133" s="264"/>
      <c r="N133" s="265"/>
      <c r="O133" s="266"/>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31">
        <f>IF($BC$3="４週",SUM(U133:AV133),IF($BC$3="暦月",SUM(U133:AY133),""))</f>
        <v>0</v>
      </c>
      <c r="BA133" s="232"/>
      <c r="BB133" s="233">
        <f>IF($BC$3="４週",AZ133/4,IF($BC$3="暦月",(AZ133/($BC$8/7)),""))</f>
        <v>0</v>
      </c>
      <c r="BC133" s="232"/>
      <c r="BD133" s="228"/>
      <c r="BE133" s="229"/>
      <c r="BF133" s="229"/>
      <c r="BG133" s="229"/>
      <c r="BH133" s="230"/>
    </row>
    <row r="134" spans="2:60" ht="20.25" customHeight="1" x14ac:dyDescent="0.4">
      <c r="B134" s="98"/>
      <c r="C134" s="271"/>
      <c r="D134" s="272"/>
      <c r="E134" s="273"/>
      <c r="F134" s="136"/>
      <c r="G134" s="99">
        <f>C132</f>
        <v>0</v>
      </c>
      <c r="H134" s="274"/>
      <c r="I134" s="275"/>
      <c r="J134" s="276"/>
      <c r="K134" s="276"/>
      <c r="L134" s="277"/>
      <c r="M134" s="278"/>
      <c r="N134" s="279"/>
      <c r="O134" s="280"/>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34">
        <f>IF($BC$3="４週",SUM(U134:AV134),IF($BC$3="暦月",SUM(U134:AY134),""))</f>
        <v>0</v>
      </c>
      <c r="BA134" s="235"/>
      <c r="BB134" s="236">
        <f>IF($BC$3="４週",AZ134/4,IF($BC$3="暦月",(AZ134/($BC$8/7)),""))</f>
        <v>0</v>
      </c>
      <c r="BC134" s="235"/>
      <c r="BD134" s="237"/>
      <c r="BE134" s="238"/>
      <c r="BF134" s="238"/>
      <c r="BG134" s="238"/>
      <c r="BH134" s="239"/>
    </row>
    <row r="135" spans="2:60" ht="20.25" customHeight="1" x14ac:dyDescent="0.4">
      <c r="B135" s="100"/>
      <c r="C135" s="240"/>
      <c r="D135" s="241"/>
      <c r="E135" s="242"/>
      <c r="F135" s="137"/>
      <c r="G135" s="101"/>
      <c r="H135" s="286"/>
      <c r="I135" s="252"/>
      <c r="J135" s="253"/>
      <c r="K135" s="253"/>
      <c r="L135" s="254"/>
      <c r="M135" s="261"/>
      <c r="N135" s="262"/>
      <c r="O135" s="263"/>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70"/>
      <c r="BA135" s="224"/>
      <c r="BB135" s="223"/>
      <c r="BC135" s="224"/>
      <c r="BD135" s="225"/>
      <c r="BE135" s="226"/>
      <c r="BF135" s="226"/>
      <c r="BG135" s="226"/>
      <c r="BH135" s="227"/>
    </row>
    <row r="136" spans="2:60" ht="20.25" customHeight="1" x14ac:dyDescent="0.4">
      <c r="B136" s="96">
        <f>B133+1</f>
        <v>39</v>
      </c>
      <c r="C136" s="243"/>
      <c r="D136" s="244"/>
      <c r="E136" s="245"/>
      <c r="F136" s="95">
        <f>C135</f>
        <v>0</v>
      </c>
      <c r="G136" s="97"/>
      <c r="H136" s="250"/>
      <c r="I136" s="255"/>
      <c r="J136" s="256"/>
      <c r="K136" s="256"/>
      <c r="L136" s="257"/>
      <c r="M136" s="264"/>
      <c r="N136" s="265"/>
      <c r="O136" s="266"/>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31">
        <f>IF($BC$3="４週",SUM(U136:AV136),IF($BC$3="暦月",SUM(U136:AY136),""))</f>
        <v>0</v>
      </c>
      <c r="BA136" s="232"/>
      <c r="BB136" s="233">
        <f>IF($BC$3="４週",AZ136/4,IF($BC$3="暦月",(AZ136/($BC$8/7)),""))</f>
        <v>0</v>
      </c>
      <c r="BC136" s="232"/>
      <c r="BD136" s="228"/>
      <c r="BE136" s="229"/>
      <c r="BF136" s="229"/>
      <c r="BG136" s="229"/>
      <c r="BH136" s="230"/>
    </row>
    <row r="137" spans="2:60" ht="20.25" customHeight="1" x14ac:dyDescent="0.4">
      <c r="B137" s="98"/>
      <c r="C137" s="271"/>
      <c r="D137" s="272"/>
      <c r="E137" s="273"/>
      <c r="F137" s="136"/>
      <c r="G137" s="99">
        <f>C135</f>
        <v>0</v>
      </c>
      <c r="H137" s="274"/>
      <c r="I137" s="275"/>
      <c r="J137" s="276"/>
      <c r="K137" s="276"/>
      <c r="L137" s="277"/>
      <c r="M137" s="278"/>
      <c r="N137" s="279"/>
      <c r="O137" s="280"/>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34">
        <f>IF($BC$3="４週",SUM(U137:AV137),IF($BC$3="暦月",SUM(U137:AY137),""))</f>
        <v>0</v>
      </c>
      <c r="BA137" s="235"/>
      <c r="BB137" s="236">
        <f>IF($BC$3="４週",AZ137/4,IF($BC$3="暦月",(AZ137/($BC$8/7)),""))</f>
        <v>0</v>
      </c>
      <c r="BC137" s="235"/>
      <c r="BD137" s="237"/>
      <c r="BE137" s="238"/>
      <c r="BF137" s="238"/>
      <c r="BG137" s="238"/>
      <c r="BH137" s="239"/>
    </row>
    <row r="138" spans="2:60" ht="20.25" customHeight="1" x14ac:dyDescent="0.4">
      <c r="B138" s="100"/>
      <c r="C138" s="240"/>
      <c r="D138" s="241"/>
      <c r="E138" s="242"/>
      <c r="F138" s="137"/>
      <c r="G138" s="101"/>
      <c r="H138" s="286"/>
      <c r="I138" s="252"/>
      <c r="J138" s="253"/>
      <c r="K138" s="253"/>
      <c r="L138" s="254"/>
      <c r="M138" s="261"/>
      <c r="N138" s="262"/>
      <c r="O138" s="263"/>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70"/>
      <c r="BA138" s="224"/>
      <c r="BB138" s="223"/>
      <c r="BC138" s="224"/>
      <c r="BD138" s="225"/>
      <c r="BE138" s="226"/>
      <c r="BF138" s="226"/>
      <c r="BG138" s="226"/>
      <c r="BH138" s="227"/>
    </row>
    <row r="139" spans="2:60" ht="20.25" customHeight="1" x14ac:dyDescent="0.4">
      <c r="B139" s="96">
        <f>B136+1</f>
        <v>40</v>
      </c>
      <c r="C139" s="243"/>
      <c r="D139" s="244"/>
      <c r="E139" s="245"/>
      <c r="F139" s="95">
        <f>C138</f>
        <v>0</v>
      </c>
      <c r="G139" s="97"/>
      <c r="H139" s="250"/>
      <c r="I139" s="255"/>
      <c r="J139" s="256"/>
      <c r="K139" s="256"/>
      <c r="L139" s="257"/>
      <c r="M139" s="264"/>
      <c r="N139" s="265"/>
      <c r="O139" s="266"/>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31">
        <f>IF($BC$3="４週",SUM(U139:AV139),IF($BC$3="暦月",SUM(U139:AY139),""))</f>
        <v>0</v>
      </c>
      <c r="BA139" s="232"/>
      <c r="BB139" s="233">
        <f>IF($BC$3="４週",AZ139/4,IF($BC$3="暦月",(AZ139/($BC$8/7)),""))</f>
        <v>0</v>
      </c>
      <c r="BC139" s="232"/>
      <c r="BD139" s="228"/>
      <c r="BE139" s="229"/>
      <c r="BF139" s="229"/>
      <c r="BG139" s="229"/>
      <c r="BH139" s="230"/>
    </row>
    <row r="140" spans="2:60" ht="20.25" customHeight="1" x14ac:dyDescent="0.4">
      <c r="B140" s="98"/>
      <c r="C140" s="271"/>
      <c r="D140" s="272"/>
      <c r="E140" s="273"/>
      <c r="F140" s="136"/>
      <c r="G140" s="99">
        <f>C138</f>
        <v>0</v>
      </c>
      <c r="H140" s="274"/>
      <c r="I140" s="275"/>
      <c r="J140" s="276"/>
      <c r="K140" s="276"/>
      <c r="L140" s="277"/>
      <c r="M140" s="278"/>
      <c r="N140" s="279"/>
      <c r="O140" s="280"/>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34">
        <f>IF($BC$3="４週",SUM(U140:AV140),IF($BC$3="暦月",SUM(U140:AY140),""))</f>
        <v>0</v>
      </c>
      <c r="BA140" s="235"/>
      <c r="BB140" s="236">
        <f>IF($BC$3="４週",AZ140/4,IF($BC$3="暦月",(AZ140/($BC$8/7)),""))</f>
        <v>0</v>
      </c>
      <c r="BC140" s="235"/>
      <c r="BD140" s="237"/>
      <c r="BE140" s="238"/>
      <c r="BF140" s="238"/>
      <c r="BG140" s="238"/>
      <c r="BH140" s="239"/>
    </row>
    <row r="141" spans="2:60" ht="20.25" customHeight="1" x14ac:dyDescent="0.4">
      <c r="B141" s="100"/>
      <c r="C141" s="240"/>
      <c r="D141" s="241"/>
      <c r="E141" s="242"/>
      <c r="F141" s="137"/>
      <c r="G141" s="101"/>
      <c r="H141" s="286"/>
      <c r="I141" s="252"/>
      <c r="J141" s="253"/>
      <c r="K141" s="253"/>
      <c r="L141" s="254"/>
      <c r="M141" s="261"/>
      <c r="N141" s="262"/>
      <c r="O141" s="263"/>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70"/>
      <c r="BA141" s="224"/>
      <c r="BB141" s="223"/>
      <c r="BC141" s="224"/>
      <c r="BD141" s="225"/>
      <c r="BE141" s="226"/>
      <c r="BF141" s="226"/>
      <c r="BG141" s="226"/>
      <c r="BH141" s="227"/>
    </row>
    <row r="142" spans="2:60" ht="20.25" customHeight="1" x14ac:dyDescent="0.4">
      <c r="B142" s="96">
        <f>B139+1</f>
        <v>41</v>
      </c>
      <c r="C142" s="243"/>
      <c r="D142" s="244"/>
      <c r="E142" s="245"/>
      <c r="F142" s="95">
        <f>C141</f>
        <v>0</v>
      </c>
      <c r="G142" s="97"/>
      <c r="H142" s="250"/>
      <c r="I142" s="255"/>
      <c r="J142" s="256"/>
      <c r="K142" s="256"/>
      <c r="L142" s="257"/>
      <c r="M142" s="264"/>
      <c r="N142" s="265"/>
      <c r="O142" s="266"/>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31">
        <f>IF($BC$3="４週",SUM(U142:AV142),IF($BC$3="暦月",SUM(U142:AY142),""))</f>
        <v>0</v>
      </c>
      <c r="BA142" s="232"/>
      <c r="BB142" s="233">
        <f>IF($BC$3="４週",AZ142/4,IF($BC$3="暦月",(AZ142/($BC$8/7)),""))</f>
        <v>0</v>
      </c>
      <c r="BC142" s="232"/>
      <c r="BD142" s="228"/>
      <c r="BE142" s="229"/>
      <c r="BF142" s="229"/>
      <c r="BG142" s="229"/>
      <c r="BH142" s="230"/>
    </row>
    <row r="143" spans="2:60" ht="20.25" customHeight="1" x14ac:dyDescent="0.4">
      <c r="B143" s="98"/>
      <c r="C143" s="271"/>
      <c r="D143" s="272"/>
      <c r="E143" s="273"/>
      <c r="F143" s="136"/>
      <c r="G143" s="99">
        <f>C141</f>
        <v>0</v>
      </c>
      <c r="H143" s="274"/>
      <c r="I143" s="275"/>
      <c r="J143" s="276"/>
      <c r="K143" s="276"/>
      <c r="L143" s="277"/>
      <c r="M143" s="278"/>
      <c r="N143" s="279"/>
      <c r="O143" s="280"/>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34">
        <f>IF($BC$3="４週",SUM(U143:AV143),IF($BC$3="暦月",SUM(U143:AY143),""))</f>
        <v>0</v>
      </c>
      <c r="BA143" s="235"/>
      <c r="BB143" s="236">
        <f>IF($BC$3="４週",AZ143/4,IF($BC$3="暦月",(AZ143/($BC$8/7)),""))</f>
        <v>0</v>
      </c>
      <c r="BC143" s="235"/>
      <c r="BD143" s="237"/>
      <c r="BE143" s="238"/>
      <c r="BF143" s="238"/>
      <c r="BG143" s="238"/>
      <c r="BH143" s="239"/>
    </row>
    <row r="144" spans="2:60" ht="20.25" customHeight="1" x14ac:dyDescent="0.4">
      <c r="B144" s="100"/>
      <c r="C144" s="240"/>
      <c r="D144" s="241"/>
      <c r="E144" s="242"/>
      <c r="F144" s="137"/>
      <c r="G144" s="101"/>
      <c r="H144" s="286"/>
      <c r="I144" s="252"/>
      <c r="J144" s="253"/>
      <c r="K144" s="253"/>
      <c r="L144" s="254"/>
      <c r="M144" s="261"/>
      <c r="N144" s="262"/>
      <c r="O144" s="263"/>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70"/>
      <c r="BA144" s="224"/>
      <c r="BB144" s="223"/>
      <c r="BC144" s="224"/>
      <c r="BD144" s="225"/>
      <c r="BE144" s="226"/>
      <c r="BF144" s="226"/>
      <c r="BG144" s="226"/>
      <c r="BH144" s="227"/>
    </row>
    <row r="145" spans="2:60" ht="20.25" customHeight="1" x14ac:dyDescent="0.4">
      <c r="B145" s="96">
        <f>B142+1</f>
        <v>42</v>
      </c>
      <c r="C145" s="243"/>
      <c r="D145" s="244"/>
      <c r="E145" s="245"/>
      <c r="F145" s="95">
        <f>C144</f>
        <v>0</v>
      </c>
      <c r="G145" s="97"/>
      <c r="H145" s="250"/>
      <c r="I145" s="255"/>
      <c r="J145" s="256"/>
      <c r="K145" s="256"/>
      <c r="L145" s="257"/>
      <c r="M145" s="264"/>
      <c r="N145" s="265"/>
      <c r="O145" s="266"/>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31">
        <f>IF($BC$3="４週",SUM(U145:AV145),IF($BC$3="暦月",SUM(U145:AY145),""))</f>
        <v>0</v>
      </c>
      <c r="BA145" s="232"/>
      <c r="BB145" s="233">
        <f>IF($BC$3="４週",AZ145/4,IF($BC$3="暦月",(AZ145/($BC$8/7)),""))</f>
        <v>0</v>
      </c>
      <c r="BC145" s="232"/>
      <c r="BD145" s="228"/>
      <c r="BE145" s="229"/>
      <c r="BF145" s="229"/>
      <c r="BG145" s="229"/>
      <c r="BH145" s="230"/>
    </row>
    <row r="146" spans="2:60" ht="20.25" customHeight="1" x14ac:dyDescent="0.4">
      <c r="B146" s="98"/>
      <c r="C146" s="271"/>
      <c r="D146" s="272"/>
      <c r="E146" s="273"/>
      <c r="F146" s="136"/>
      <c r="G146" s="99">
        <f>C144</f>
        <v>0</v>
      </c>
      <c r="H146" s="274"/>
      <c r="I146" s="275"/>
      <c r="J146" s="276"/>
      <c r="K146" s="276"/>
      <c r="L146" s="277"/>
      <c r="M146" s="278"/>
      <c r="N146" s="279"/>
      <c r="O146" s="280"/>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34">
        <f>IF($BC$3="４週",SUM(U146:AV146),IF($BC$3="暦月",SUM(U146:AY146),""))</f>
        <v>0</v>
      </c>
      <c r="BA146" s="235"/>
      <c r="BB146" s="236">
        <f>IF($BC$3="４週",AZ146/4,IF($BC$3="暦月",(AZ146/($BC$8/7)),""))</f>
        <v>0</v>
      </c>
      <c r="BC146" s="235"/>
      <c r="BD146" s="237"/>
      <c r="BE146" s="238"/>
      <c r="BF146" s="238"/>
      <c r="BG146" s="238"/>
      <c r="BH146" s="239"/>
    </row>
    <row r="147" spans="2:60" ht="20.25" customHeight="1" x14ac:dyDescent="0.4">
      <c r="B147" s="100"/>
      <c r="C147" s="240"/>
      <c r="D147" s="241"/>
      <c r="E147" s="242"/>
      <c r="F147" s="137"/>
      <c r="G147" s="101"/>
      <c r="H147" s="286"/>
      <c r="I147" s="252"/>
      <c r="J147" s="253"/>
      <c r="K147" s="253"/>
      <c r="L147" s="254"/>
      <c r="M147" s="261"/>
      <c r="N147" s="262"/>
      <c r="O147" s="263"/>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70"/>
      <c r="BA147" s="224"/>
      <c r="BB147" s="223"/>
      <c r="BC147" s="224"/>
      <c r="BD147" s="225"/>
      <c r="BE147" s="226"/>
      <c r="BF147" s="226"/>
      <c r="BG147" s="226"/>
      <c r="BH147" s="227"/>
    </row>
    <row r="148" spans="2:60" ht="20.25" customHeight="1" x14ac:dyDescent="0.4">
      <c r="B148" s="96">
        <f>B145+1</f>
        <v>43</v>
      </c>
      <c r="C148" s="243"/>
      <c r="D148" s="244"/>
      <c r="E148" s="245"/>
      <c r="F148" s="95">
        <f>C147</f>
        <v>0</v>
      </c>
      <c r="G148" s="97"/>
      <c r="H148" s="250"/>
      <c r="I148" s="255"/>
      <c r="J148" s="256"/>
      <c r="K148" s="256"/>
      <c r="L148" s="257"/>
      <c r="M148" s="264"/>
      <c r="N148" s="265"/>
      <c r="O148" s="266"/>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31">
        <f>IF($BC$3="４週",SUM(U148:AV148),IF($BC$3="暦月",SUM(U148:AY148),""))</f>
        <v>0</v>
      </c>
      <c r="BA148" s="232"/>
      <c r="BB148" s="233">
        <f>IF($BC$3="４週",AZ148/4,IF($BC$3="暦月",(AZ148/($BC$8/7)),""))</f>
        <v>0</v>
      </c>
      <c r="BC148" s="232"/>
      <c r="BD148" s="228"/>
      <c r="BE148" s="229"/>
      <c r="BF148" s="229"/>
      <c r="BG148" s="229"/>
      <c r="BH148" s="230"/>
    </row>
    <row r="149" spans="2:60" ht="20.25" customHeight="1" x14ac:dyDescent="0.4">
      <c r="B149" s="98"/>
      <c r="C149" s="271"/>
      <c r="D149" s="272"/>
      <c r="E149" s="273"/>
      <c r="F149" s="136"/>
      <c r="G149" s="99">
        <f>C147</f>
        <v>0</v>
      </c>
      <c r="H149" s="274"/>
      <c r="I149" s="275"/>
      <c r="J149" s="276"/>
      <c r="K149" s="276"/>
      <c r="L149" s="277"/>
      <c r="M149" s="278"/>
      <c r="N149" s="279"/>
      <c r="O149" s="280"/>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34">
        <f>IF($BC$3="４週",SUM(U149:AV149),IF($BC$3="暦月",SUM(U149:AY149),""))</f>
        <v>0</v>
      </c>
      <c r="BA149" s="235"/>
      <c r="BB149" s="236">
        <f>IF($BC$3="４週",AZ149/4,IF($BC$3="暦月",(AZ149/($BC$8/7)),""))</f>
        <v>0</v>
      </c>
      <c r="BC149" s="235"/>
      <c r="BD149" s="237"/>
      <c r="BE149" s="238"/>
      <c r="BF149" s="238"/>
      <c r="BG149" s="238"/>
      <c r="BH149" s="239"/>
    </row>
    <row r="150" spans="2:60" ht="20.25" customHeight="1" x14ac:dyDescent="0.4">
      <c r="B150" s="100"/>
      <c r="C150" s="240"/>
      <c r="D150" s="241"/>
      <c r="E150" s="242"/>
      <c r="F150" s="137"/>
      <c r="G150" s="101"/>
      <c r="H150" s="286"/>
      <c r="I150" s="252"/>
      <c r="J150" s="253"/>
      <c r="K150" s="253"/>
      <c r="L150" s="254"/>
      <c r="M150" s="261"/>
      <c r="N150" s="262"/>
      <c r="O150" s="263"/>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70"/>
      <c r="BA150" s="224"/>
      <c r="BB150" s="223"/>
      <c r="BC150" s="224"/>
      <c r="BD150" s="225"/>
      <c r="BE150" s="226"/>
      <c r="BF150" s="226"/>
      <c r="BG150" s="226"/>
      <c r="BH150" s="227"/>
    </row>
    <row r="151" spans="2:60" ht="20.25" customHeight="1" x14ac:dyDescent="0.4">
      <c r="B151" s="96">
        <f>B148+1</f>
        <v>44</v>
      </c>
      <c r="C151" s="243"/>
      <c r="D151" s="244"/>
      <c r="E151" s="245"/>
      <c r="F151" s="95">
        <f>C150</f>
        <v>0</v>
      </c>
      <c r="G151" s="97"/>
      <c r="H151" s="250"/>
      <c r="I151" s="255"/>
      <c r="J151" s="256"/>
      <c r="K151" s="256"/>
      <c r="L151" s="257"/>
      <c r="M151" s="264"/>
      <c r="N151" s="265"/>
      <c r="O151" s="266"/>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31">
        <f>IF($BC$3="４週",SUM(U151:AV151),IF($BC$3="暦月",SUM(U151:AY151),""))</f>
        <v>0</v>
      </c>
      <c r="BA151" s="232"/>
      <c r="BB151" s="233">
        <f>IF($BC$3="４週",AZ151/4,IF($BC$3="暦月",(AZ151/($BC$8/7)),""))</f>
        <v>0</v>
      </c>
      <c r="BC151" s="232"/>
      <c r="BD151" s="228"/>
      <c r="BE151" s="229"/>
      <c r="BF151" s="229"/>
      <c r="BG151" s="229"/>
      <c r="BH151" s="230"/>
    </row>
    <row r="152" spans="2:60" ht="20.25" customHeight="1" x14ac:dyDescent="0.4">
      <c r="B152" s="98"/>
      <c r="C152" s="271"/>
      <c r="D152" s="272"/>
      <c r="E152" s="273"/>
      <c r="F152" s="136"/>
      <c r="G152" s="99">
        <f>C150</f>
        <v>0</v>
      </c>
      <c r="H152" s="274"/>
      <c r="I152" s="275"/>
      <c r="J152" s="276"/>
      <c r="K152" s="276"/>
      <c r="L152" s="277"/>
      <c r="M152" s="278"/>
      <c r="N152" s="279"/>
      <c r="O152" s="280"/>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34">
        <f>IF($BC$3="４週",SUM(U152:AV152),IF($BC$3="暦月",SUM(U152:AY152),""))</f>
        <v>0</v>
      </c>
      <c r="BA152" s="235"/>
      <c r="BB152" s="236">
        <f>IF($BC$3="４週",AZ152/4,IF($BC$3="暦月",(AZ152/($BC$8/7)),""))</f>
        <v>0</v>
      </c>
      <c r="BC152" s="235"/>
      <c r="BD152" s="237"/>
      <c r="BE152" s="238"/>
      <c r="BF152" s="238"/>
      <c r="BG152" s="238"/>
      <c r="BH152" s="239"/>
    </row>
    <row r="153" spans="2:60" ht="20.25" customHeight="1" x14ac:dyDescent="0.4">
      <c r="B153" s="100"/>
      <c r="C153" s="240"/>
      <c r="D153" s="241"/>
      <c r="E153" s="242"/>
      <c r="F153" s="137"/>
      <c r="G153" s="101"/>
      <c r="H153" s="286"/>
      <c r="I153" s="252"/>
      <c r="J153" s="253"/>
      <c r="K153" s="253"/>
      <c r="L153" s="254"/>
      <c r="M153" s="261"/>
      <c r="N153" s="262"/>
      <c r="O153" s="263"/>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70"/>
      <c r="BA153" s="224"/>
      <c r="BB153" s="223"/>
      <c r="BC153" s="224"/>
      <c r="BD153" s="225"/>
      <c r="BE153" s="226"/>
      <c r="BF153" s="226"/>
      <c r="BG153" s="226"/>
      <c r="BH153" s="227"/>
    </row>
    <row r="154" spans="2:60" ht="20.25" customHeight="1" x14ac:dyDescent="0.4">
      <c r="B154" s="96">
        <f>B151+1</f>
        <v>45</v>
      </c>
      <c r="C154" s="243"/>
      <c r="D154" s="244"/>
      <c r="E154" s="245"/>
      <c r="F154" s="95">
        <f>C153</f>
        <v>0</v>
      </c>
      <c r="G154" s="97"/>
      <c r="H154" s="250"/>
      <c r="I154" s="255"/>
      <c r="J154" s="256"/>
      <c r="K154" s="256"/>
      <c r="L154" s="257"/>
      <c r="M154" s="264"/>
      <c r="N154" s="265"/>
      <c r="O154" s="266"/>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31">
        <f>IF($BC$3="４週",SUM(U154:AV154),IF($BC$3="暦月",SUM(U154:AY154),""))</f>
        <v>0</v>
      </c>
      <c r="BA154" s="232"/>
      <c r="BB154" s="233">
        <f>IF($BC$3="４週",AZ154/4,IF($BC$3="暦月",(AZ154/($BC$8/7)),""))</f>
        <v>0</v>
      </c>
      <c r="BC154" s="232"/>
      <c r="BD154" s="228"/>
      <c r="BE154" s="229"/>
      <c r="BF154" s="229"/>
      <c r="BG154" s="229"/>
      <c r="BH154" s="230"/>
    </row>
    <row r="155" spans="2:60" ht="20.25" customHeight="1" x14ac:dyDescent="0.4">
      <c r="B155" s="98"/>
      <c r="C155" s="271"/>
      <c r="D155" s="272"/>
      <c r="E155" s="273"/>
      <c r="F155" s="136"/>
      <c r="G155" s="99">
        <f>C153</f>
        <v>0</v>
      </c>
      <c r="H155" s="274"/>
      <c r="I155" s="275"/>
      <c r="J155" s="276"/>
      <c r="K155" s="276"/>
      <c r="L155" s="277"/>
      <c r="M155" s="278"/>
      <c r="N155" s="279"/>
      <c r="O155" s="280"/>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34">
        <f>IF($BC$3="４週",SUM(U155:AV155),IF($BC$3="暦月",SUM(U155:AY155),""))</f>
        <v>0</v>
      </c>
      <c r="BA155" s="235"/>
      <c r="BB155" s="236">
        <f>IF($BC$3="４週",AZ155/4,IF($BC$3="暦月",(AZ155/($BC$8/7)),""))</f>
        <v>0</v>
      </c>
      <c r="BC155" s="235"/>
      <c r="BD155" s="237"/>
      <c r="BE155" s="238"/>
      <c r="BF155" s="238"/>
      <c r="BG155" s="238"/>
      <c r="BH155" s="239"/>
    </row>
    <row r="156" spans="2:60" ht="20.25" customHeight="1" x14ac:dyDescent="0.4">
      <c r="B156" s="100"/>
      <c r="C156" s="240"/>
      <c r="D156" s="241"/>
      <c r="E156" s="242"/>
      <c r="F156" s="137"/>
      <c r="G156" s="101"/>
      <c r="H156" s="286"/>
      <c r="I156" s="252"/>
      <c r="J156" s="253"/>
      <c r="K156" s="253"/>
      <c r="L156" s="254"/>
      <c r="M156" s="261"/>
      <c r="N156" s="262"/>
      <c r="O156" s="263"/>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70"/>
      <c r="BA156" s="224"/>
      <c r="BB156" s="223"/>
      <c r="BC156" s="224"/>
      <c r="BD156" s="225"/>
      <c r="BE156" s="226"/>
      <c r="BF156" s="226"/>
      <c r="BG156" s="226"/>
      <c r="BH156" s="227"/>
    </row>
    <row r="157" spans="2:60" ht="20.25" customHeight="1" x14ac:dyDescent="0.4">
      <c r="B157" s="96">
        <f>B154+1</f>
        <v>46</v>
      </c>
      <c r="C157" s="243"/>
      <c r="D157" s="244"/>
      <c r="E157" s="245"/>
      <c r="F157" s="95">
        <f>C156</f>
        <v>0</v>
      </c>
      <c r="G157" s="97"/>
      <c r="H157" s="250"/>
      <c r="I157" s="255"/>
      <c r="J157" s="256"/>
      <c r="K157" s="256"/>
      <c r="L157" s="257"/>
      <c r="M157" s="264"/>
      <c r="N157" s="265"/>
      <c r="O157" s="266"/>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31">
        <f>IF($BC$3="４週",SUM(U157:AV157),IF($BC$3="暦月",SUM(U157:AY157),""))</f>
        <v>0</v>
      </c>
      <c r="BA157" s="232"/>
      <c r="BB157" s="233">
        <f>IF($BC$3="４週",AZ157/4,IF($BC$3="暦月",(AZ157/($BC$8/7)),""))</f>
        <v>0</v>
      </c>
      <c r="BC157" s="232"/>
      <c r="BD157" s="228"/>
      <c r="BE157" s="229"/>
      <c r="BF157" s="229"/>
      <c r="BG157" s="229"/>
      <c r="BH157" s="230"/>
    </row>
    <row r="158" spans="2:60" ht="20.25" customHeight="1" x14ac:dyDescent="0.4">
      <c r="B158" s="98"/>
      <c r="C158" s="271"/>
      <c r="D158" s="272"/>
      <c r="E158" s="273"/>
      <c r="F158" s="136"/>
      <c r="G158" s="99">
        <f>C156</f>
        <v>0</v>
      </c>
      <c r="H158" s="274"/>
      <c r="I158" s="275"/>
      <c r="J158" s="276"/>
      <c r="K158" s="276"/>
      <c r="L158" s="277"/>
      <c r="M158" s="278"/>
      <c r="N158" s="279"/>
      <c r="O158" s="280"/>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34">
        <f>IF($BC$3="４週",SUM(U158:AV158),IF($BC$3="暦月",SUM(U158:AY158),""))</f>
        <v>0</v>
      </c>
      <c r="BA158" s="235"/>
      <c r="BB158" s="236">
        <f>IF($BC$3="４週",AZ158/4,IF($BC$3="暦月",(AZ158/($BC$8/7)),""))</f>
        <v>0</v>
      </c>
      <c r="BC158" s="235"/>
      <c r="BD158" s="237"/>
      <c r="BE158" s="238"/>
      <c r="BF158" s="238"/>
      <c r="BG158" s="238"/>
      <c r="BH158" s="239"/>
    </row>
    <row r="159" spans="2:60" ht="20.25" customHeight="1" x14ac:dyDescent="0.4">
      <c r="B159" s="100"/>
      <c r="C159" s="240"/>
      <c r="D159" s="241"/>
      <c r="E159" s="242"/>
      <c r="F159" s="137"/>
      <c r="G159" s="101"/>
      <c r="H159" s="286"/>
      <c r="I159" s="252"/>
      <c r="J159" s="253"/>
      <c r="K159" s="253"/>
      <c r="L159" s="254"/>
      <c r="M159" s="261"/>
      <c r="N159" s="262"/>
      <c r="O159" s="263"/>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70"/>
      <c r="BA159" s="224"/>
      <c r="BB159" s="223"/>
      <c r="BC159" s="224"/>
      <c r="BD159" s="225"/>
      <c r="BE159" s="226"/>
      <c r="BF159" s="226"/>
      <c r="BG159" s="226"/>
      <c r="BH159" s="227"/>
    </row>
    <row r="160" spans="2:60" ht="20.25" customHeight="1" x14ac:dyDescent="0.4">
      <c r="B160" s="96">
        <f>B157+1</f>
        <v>47</v>
      </c>
      <c r="C160" s="243"/>
      <c r="D160" s="244"/>
      <c r="E160" s="245"/>
      <c r="F160" s="95">
        <f>C159</f>
        <v>0</v>
      </c>
      <c r="G160" s="97"/>
      <c r="H160" s="250"/>
      <c r="I160" s="255"/>
      <c r="J160" s="256"/>
      <c r="K160" s="256"/>
      <c r="L160" s="257"/>
      <c r="M160" s="264"/>
      <c r="N160" s="265"/>
      <c r="O160" s="266"/>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31">
        <f>IF($BC$3="４週",SUM(U160:AV160),IF($BC$3="暦月",SUM(U160:AY160),""))</f>
        <v>0</v>
      </c>
      <c r="BA160" s="232"/>
      <c r="BB160" s="233">
        <f>IF($BC$3="４週",AZ160/4,IF($BC$3="暦月",(AZ160/($BC$8/7)),""))</f>
        <v>0</v>
      </c>
      <c r="BC160" s="232"/>
      <c r="BD160" s="228"/>
      <c r="BE160" s="229"/>
      <c r="BF160" s="229"/>
      <c r="BG160" s="229"/>
      <c r="BH160" s="230"/>
    </row>
    <row r="161" spans="2:60" ht="20.25" customHeight="1" x14ac:dyDescent="0.4">
      <c r="B161" s="98"/>
      <c r="C161" s="271"/>
      <c r="D161" s="272"/>
      <c r="E161" s="273"/>
      <c r="F161" s="136"/>
      <c r="G161" s="99">
        <f>C159</f>
        <v>0</v>
      </c>
      <c r="H161" s="274"/>
      <c r="I161" s="275"/>
      <c r="J161" s="276"/>
      <c r="K161" s="276"/>
      <c r="L161" s="277"/>
      <c r="M161" s="278"/>
      <c r="N161" s="279"/>
      <c r="O161" s="280"/>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34">
        <f>IF($BC$3="４週",SUM(U161:AV161),IF($BC$3="暦月",SUM(U161:AY161),""))</f>
        <v>0</v>
      </c>
      <c r="BA161" s="235"/>
      <c r="BB161" s="236">
        <f>IF($BC$3="４週",AZ161/4,IF($BC$3="暦月",(AZ161/($BC$8/7)),""))</f>
        <v>0</v>
      </c>
      <c r="BC161" s="235"/>
      <c r="BD161" s="237"/>
      <c r="BE161" s="238"/>
      <c r="BF161" s="238"/>
      <c r="BG161" s="238"/>
      <c r="BH161" s="239"/>
    </row>
    <row r="162" spans="2:60" ht="20.25" customHeight="1" x14ac:dyDescent="0.4">
      <c r="B162" s="100"/>
      <c r="C162" s="240"/>
      <c r="D162" s="241"/>
      <c r="E162" s="242"/>
      <c r="F162" s="137"/>
      <c r="G162" s="101"/>
      <c r="H162" s="286"/>
      <c r="I162" s="252"/>
      <c r="J162" s="253"/>
      <c r="K162" s="253"/>
      <c r="L162" s="254"/>
      <c r="M162" s="261"/>
      <c r="N162" s="262"/>
      <c r="O162" s="263"/>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70"/>
      <c r="BA162" s="224"/>
      <c r="BB162" s="223"/>
      <c r="BC162" s="224"/>
      <c r="BD162" s="225"/>
      <c r="BE162" s="226"/>
      <c r="BF162" s="226"/>
      <c r="BG162" s="226"/>
      <c r="BH162" s="227"/>
    </row>
    <row r="163" spans="2:60" ht="20.25" customHeight="1" x14ac:dyDescent="0.4">
      <c r="B163" s="96">
        <f>B160+1</f>
        <v>48</v>
      </c>
      <c r="C163" s="243"/>
      <c r="D163" s="244"/>
      <c r="E163" s="245"/>
      <c r="F163" s="95">
        <f>C162</f>
        <v>0</v>
      </c>
      <c r="G163" s="97"/>
      <c r="H163" s="250"/>
      <c r="I163" s="255"/>
      <c r="J163" s="256"/>
      <c r="K163" s="256"/>
      <c r="L163" s="257"/>
      <c r="M163" s="264"/>
      <c r="N163" s="265"/>
      <c r="O163" s="266"/>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31">
        <f>IF($BC$3="４週",SUM(U163:AV163),IF($BC$3="暦月",SUM(U163:AY163),""))</f>
        <v>0</v>
      </c>
      <c r="BA163" s="232"/>
      <c r="BB163" s="233">
        <f>IF($BC$3="４週",AZ163/4,IF($BC$3="暦月",(AZ163/($BC$8/7)),""))</f>
        <v>0</v>
      </c>
      <c r="BC163" s="232"/>
      <c r="BD163" s="228"/>
      <c r="BE163" s="229"/>
      <c r="BF163" s="229"/>
      <c r="BG163" s="229"/>
      <c r="BH163" s="230"/>
    </row>
    <row r="164" spans="2:60" ht="20.25" customHeight="1" x14ac:dyDescent="0.4">
      <c r="B164" s="98"/>
      <c r="C164" s="271"/>
      <c r="D164" s="272"/>
      <c r="E164" s="273"/>
      <c r="F164" s="136"/>
      <c r="G164" s="99">
        <f>C162</f>
        <v>0</v>
      </c>
      <c r="H164" s="274"/>
      <c r="I164" s="275"/>
      <c r="J164" s="276"/>
      <c r="K164" s="276"/>
      <c r="L164" s="277"/>
      <c r="M164" s="278"/>
      <c r="N164" s="279"/>
      <c r="O164" s="280"/>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34">
        <f>IF($BC$3="４週",SUM(U164:AV164),IF($BC$3="暦月",SUM(U164:AY164),""))</f>
        <v>0</v>
      </c>
      <c r="BA164" s="235"/>
      <c r="BB164" s="236">
        <f>IF($BC$3="４週",AZ164/4,IF($BC$3="暦月",(AZ164/($BC$8/7)),""))</f>
        <v>0</v>
      </c>
      <c r="BC164" s="235"/>
      <c r="BD164" s="237"/>
      <c r="BE164" s="238"/>
      <c r="BF164" s="238"/>
      <c r="BG164" s="238"/>
      <c r="BH164" s="239"/>
    </row>
    <row r="165" spans="2:60" ht="20.25" customHeight="1" x14ac:dyDescent="0.4">
      <c r="B165" s="100"/>
      <c r="C165" s="240"/>
      <c r="D165" s="241"/>
      <c r="E165" s="242"/>
      <c r="F165" s="137"/>
      <c r="G165" s="101"/>
      <c r="H165" s="286"/>
      <c r="I165" s="252"/>
      <c r="J165" s="253"/>
      <c r="K165" s="253"/>
      <c r="L165" s="254"/>
      <c r="M165" s="261"/>
      <c r="N165" s="262"/>
      <c r="O165" s="263"/>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70"/>
      <c r="BA165" s="224"/>
      <c r="BB165" s="223"/>
      <c r="BC165" s="224"/>
      <c r="BD165" s="225"/>
      <c r="BE165" s="226"/>
      <c r="BF165" s="226"/>
      <c r="BG165" s="226"/>
      <c r="BH165" s="227"/>
    </row>
    <row r="166" spans="2:60" ht="20.25" customHeight="1" x14ac:dyDescent="0.4">
      <c r="B166" s="96">
        <f>B163+1</f>
        <v>49</v>
      </c>
      <c r="C166" s="243"/>
      <c r="D166" s="244"/>
      <c r="E166" s="245"/>
      <c r="F166" s="95">
        <f>C165</f>
        <v>0</v>
      </c>
      <c r="G166" s="97"/>
      <c r="H166" s="250"/>
      <c r="I166" s="255"/>
      <c r="J166" s="256"/>
      <c r="K166" s="256"/>
      <c r="L166" s="257"/>
      <c r="M166" s="264"/>
      <c r="N166" s="265"/>
      <c r="O166" s="266"/>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31">
        <f>IF($BC$3="４週",SUM(U166:AV166),IF($BC$3="暦月",SUM(U166:AY166),""))</f>
        <v>0</v>
      </c>
      <c r="BA166" s="232"/>
      <c r="BB166" s="233">
        <f>IF($BC$3="４週",AZ166/4,IF($BC$3="暦月",(AZ166/($BC$8/7)),""))</f>
        <v>0</v>
      </c>
      <c r="BC166" s="232"/>
      <c r="BD166" s="228"/>
      <c r="BE166" s="229"/>
      <c r="BF166" s="229"/>
      <c r="BG166" s="229"/>
      <c r="BH166" s="230"/>
    </row>
    <row r="167" spans="2:60" ht="20.25" customHeight="1" x14ac:dyDescent="0.4">
      <c r="B167" s="98"/>
      <c r="C167" s="271"/>
      <c r="D167" s="272"/>
      <c r="E167" s="273"/>
      <c r="F167" s="136"/>
      <c r="G167" s="99">
        <f>C165</f>
        <v>0</v>
      </c>
      <c r="H167" s="274"/>
      <c r="I167" s="275"/>
      <c r="J167" s="276"/>
      <c r="K167" s="276"/>
      <c r="L167" s="277"/>
      <c r="M167" s="278"/>
      <c r="N167" s="279"/>
      <c r="O167" s="280"/>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34">
        <f>IF($BC$3="４週",SUM(U167:AV167),IF($BC$3="暦月",SUM(U167:AY167),""))</f>
        <v>0</v>
      </c>
      <c r="BA167" s="235"/>
      <c r="BB167" s="236">
        <f>IF($BC$3="４週",AZ167/4,IF($BC$3="暦月",(AZ167/($BC$8/7)),""))</f>
        <v>0</v>
      </c>
      <c r="BC167" s="235"/>
      <c r="BD167" s="237"/>
      <c r="BE167" s="238"/>
      <c r="BF167" s="238"/>
      <c r="BG167" s="238"/>
      <c r="BH167" s="239"/>
    </row>
    <row r="168" spans="2:60" ht="20.25" customHeight="1" x14ac:dyDescent="0.4">
      <c r="B168" s="100"/>
      <c r="C168" s="240"/>
      <c r="D168" s="241"/>
      <c r="E168" s="242"/>
      <c r="F168" s="137"/>
      <c r="G168" s="101"/>
      <c r="H168" s="286"/>
      <c r="I168" s="252"/>
      <c r="J168" s="253"/>
      <c r="K168" s="253"/>
      <c r="L168" s="254"/>
      <c r="M168" s="261"/>
      <c r="N168" s="262"/>
      <c r="O168" s="263"/>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70"/>
      <c r="BA168" s="224"/>
      <c r="BB168" s="223"/>
      <c r="BC168" s="224"/>
      <c r="BD168" s="225"/>
      <c r="BE168" s="226"/>
      <c r="BF168" s="226"/>
      <c r="BG168" s="226"/>
      <c r="BH168" s="227"/>
    </row>
    <row r="169" spans="2:60" ht="20.25" customHeight="1" x14ac:dyDescent="0.4">
      <c r="B169" s="96">
        <f>B166+1</f>
        <v>50</v>
      </c>
      <c r="C169" s="243"/>
      <c r="D169" s="244"/>
      <c r="E169" s="245"/>
      <c r="F169" s="95">
        <f>C168</f>
        <v>0</v>
      </c>
      <c r="G169" s="97"/>
      <c r="H169" s="250"/>
      <c r="I169" s="255"/>
      <c r="J169" s="256"/>
      <c r="K169" s="256"/>
      <c r="L169" s="257"/>
      <c r="M169" s="264"/>
      <c r="N169" s="265"/>
      <c r="O169" s="266"/>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31">
        <f>IF($BC$3="４週",SUM(U169:AV169),IF($BC$3="暦月",SUM(U169:AY169),""))</f>
        <v>0</v>
      </c>
      <c r="BA169" s="232"/>
      <c r="BB169" s="233">
        <f>IF($BC$3="４週",AZ169/4,IF($BC$3="暦月",(AZ169/($BC$8/7)),""))</f>
        <v>0</v>
      </c>
      <c r="BC169" s="232"/>
      <c r="BD169" s="228"/>
      <c r="BE169" s="229"/>
      <c r="BF169" s="229"/>
      <c r="BG169" s="229"/>
      <c r="BH169" s="230"/>
    </row>
    <row r="170" spans="2:60" ht="20.25" customHeight="1" thickBot="1" x14ac:dyDescent="0.45">
      <c r="B170" s="98"/>
      <c r="C170" s="271"/>
      <c r="D170" s="272"/>
      <c r="E170" s="273"/>
      <c r="F170" s="136"/>
      <c r="G170" s="99">
        <f>C168</f>
        <v>0</v>
      </c>
      <c r="H170" s="274"/>
      <c r="I170" s="275"/>
      <c r="J170" s="276"/>
      <c r="K170" s="276"/>
      <c r="L170" s="277"/>
      <c r="M170" s="278"/>
      <c r="N170" s="279"/>
      <c r="O170" s="280"/>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34">
        <f>IF($BC$3="４週",SUM(U170:AV170),IF($BC$3="暦月",SUM(U170:AY170),""))</f>
        <v>0</v>
      </c>
      <c r="BA170" s="235"/>
      <c r="BB170" s="236">
        <f>IF($BC$3="４週",AZ170/4,IF($BC$3="暦月",(AZ170/($BC$8/7)),""))</f>
        <v>0</v>
      </c>
      <c r="BC170" s="235"/>
      <c r="BD170" s="237"/>
      <c r="BE170" s="238"/>
      <c r="BF170" s="238"/>
      <c r="BG170" s="238"/>
      <c r="BH170" s="239"/>
    </row>
    <row r="171" spans="2:60" ht="20.25" customHeight="1" x14ac:dyDescent="0.4">
      <c r="B171" s="194" t="s">
        <v>177</v>
      </c>
      <c r="C171" s="195"/>
      <c r="D171" s="195"/>
      <c r="E171" s="195"/>
      <c r="F171" s="195"/>
      <c r="G171" s="195"/>
      <c r="H171" s="195"/>
      <c r="I171" s="195"/>
      <c r="J171" s="195"/>
      <c r="K171" s="195"/>
      <c r="L171" s="195"/>
      <c r="M171" s="195"/>
      <c r="N171" s="195"/>
      <c r="O171" s="195"/>
      <c r="P171" s="195"/>
      <c r="Q171" s="195"/>
      <c r="R171" s="195"/>
      <c r="S171" s="195"/>
      <c r="T171" s="196"/>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197"/>
      <c r="BA171" s="198"/>
      <c r="BB171" s="203"/>
      <c r="BC171" s="204"/>
      <c r="BD171" s="204"/>
      <c r="BE171" s="204"/>
      <c r="BF171" s="204"/>
      <c r="BG171" s="204"/>
      <c r="BH171" s="205"/>
    </row>
    <row r="172" spans="2:60" ht="20.25" customHeight="1" x14ac:dyDescent="0.4">
      <c r="B172" s="212" t="s">
        <v>178</v>
      </c>
      <c r="C172" s="213"/>
      <c r="D172" s="213"/>
      <c r="E172" s="213"/>
      <c r="F172" s="213"/>
      <c r="G172" s="213"/>
      <c r="H172" s="213"/>
      <c r="I172" s="213"/>
      <c r="J172" s="213"/>
      <c r="K172" s="213"/>
      <c r="L172" s="213"/>
      <c r="M172" s="213"/>
      <c r="N172" s="213"/>
      <c r="O172" s="213"/>
      <c r="P172" s="213"/>
      <c r="Q172" s="213"/>
      <c r="R172" s="213"/>
      <c r="S172" s="213"/>
      <c r="T172" s="214"/>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199"/>
      <c r="BA172" s="200"/>
      <c r="BB172" s="206"/>
      <c r="BC172" s="207"/>
      <c r="BD172" s="207"/>
      <c r="BE172" s="207"/>
      <c r="BF172" s="207"/>
      <c r="BG172" s="207"/>
      <c r="BH172" s="208"/>
    </row>
    <row r="173" spans="2:60" ht="20.25" customHeight="1" x14ac:dyDescent="0.4">
      <c r="B173" s="212" t="s">
        <v>179</v>
      </c>
      <c r="C173" s="213"/>
      <c r="D173" s="213"/>
      <c r="E173" s="213"/>
      <c r="F173" s="213"/>
      <c r="G173" s="213"/>
      <c r="H173" s="213"/>
      <c r="I173" s="213"/>
      <c r="J173" s="213"/>
      <c r="K173" s="213"/>
      <c r="L173" s="213"/>
      <c r="M173" s="213"/>
      <c r="N173" s="213"/>
      <c r="O173" s="213"/>
      <c r="P173" s="213"/>
      <c r="Q173" s="213"/>
      <c r="R173" s="213"/>
      <c r="S173" s="213"/>
      <c r="T173" s="214"/>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01"/>
      <c r="BA173" s="202"/>
      <c r="BB173" s="206"/>
      <c r="BC173" s="207"/>
      <c r="BD173" s="207"/>
      <c r="BE173" s="207"/>
      <c r="BF173" s="207"/>
      <c r="BG173" s="207"/>
      <c r="BH173" s="208"/>
    </row>
    <row r="174" spans="2:60" ht="20.25" customHeight="1" x14ac:dyDescent="0.4">
      <c r="B174" s="212" t="s">
        <v>180</v>
      </c>
      <c r="C174" s="213"/>
      <c r="D174" s="213"/>
      <c r="E174" s="213"/>
      <c r="F174" s="213"/>
      <c r="G174" s="213"/>
      <c r="H174" s="213"/>
      <c r="I174" s="213"/>
      <c r="J174" s="213"/>
      <c r="K174" s="213"/>
      <c r="L174" s="213"/>
      <c r="M174" s="213"/>
      <c r="N174" s="213"/>
      <c r="O174" s="213"/>
      <c r="P174" s="213"/>
      <c r="Q174" s="213"/>
      <c r="R174" s="213"/>
      <c r="S174" s="213"/>
      <c r="T174" s="214"/>
      <c r="U174" s="180" t="str">
        <f>IF(SUMIF($F$21:$F$170,"介護従業者",U21:U170)=0,"",SUMIF($F$21:$F$170,"介護従業者",U21:U170))</f>
        <v/>
      </c>
      <c r="V174" s="180" t="str">
        <f t="shared" ref="V174:AY174" si="1">IF(SUMIF($F$21:$F$170,"介護従業者",V21:V170)=0,"",SUMIF($F$21:$F$170,"介護従業者",V21:V170))</f>
        <v/>
      </c>
      <c r="W174" s="180" t="str">
        <f t="shared" si="1"/>
        <v/>
      </c>
      <c r="X174" s="180" t="str">
        <f t="shared" si="1"/>
        <v/>
      </c>
      <c r="Y174" s="180" t="str">
        <f t="shared" si="1"/>
        <v/>
      </c>
      <c r="Z174" s="180" t="str">
        <f t="shared" si="1"/>
        <v/>
      </c>
      <c r="AA174" s="182" t="str">
        <f t="shared" si="1"/>
        <v/>
      </c>
      <c r="AB174" s="351" t="str">
        <f t="shared" si="1"/>
        <v/>
      </c>
      <c r="AC174" s="180" t="str">
        <f t="shared" si="1"/>
        <v/>
      </c>
      <c r="AD174" s="180" t="str">
        <f t="shared" si="1"/>
        <v/>
      </c>
      <c r="AE174" s="180" t="str">
        <f t="shared" si="1"/>
        <v/>
      </c>
      <c r="AF174" s="180" t="str">
        <f t="shared" si="1"/>
        <v/>
      </c>
      <c r="AG174" s="180" t="str">
        <f t="shared" si="1"/>
        <v/>
      </c>
      <c r="AH174" s="182" t="str">
        <f t="shared" si="1"/>
        <v/>
      </c>
      <c r="AI174" s="351" t="str">
        <f t="shared" si="1"/>
        <v/>
      </c>
      <c r="AJ174" s="180" t="str">
        <f t="shared" si="1"/>
        <v/>
      </c>
      <c r="AK174" s="180" t="str">
        <f t="shared" si="1"/>
        <v/>
      </c>
      <c r="AL174" s="180" t="str">
        <f t="shared" si="1"/>
        <v/>
      </c>
      <c r="AM174" s="180" t="str">
        <f t="shared" si="1"/>
        <v/>
      </c>
      <c r="AN174" s="180" t="str">
        <f t="shared" si="1"/>
        <v/>
      </c>
      <c r="AO174" s="182" t="str">
        <f t="shared" si="1"/>
        <v/>
      </c>
      <c r="AP174" s="351" t="str">
        <f t="shared" si="1"/>
        <v/>
      </c>
      <c r="AQ174" s="180" t="str">
        <f t="shared" si="1"/>
        <v/>
      </c>
      <c r="AR174" s="180" t="str">
        <f t="shared" si="1"/>
        <v/>
      </c>
      <c r="AS174" s="180" t="str">
        <f t="shared" si="1"/>
        <v/>
      </c>
      <c r="AT174" s="180" t="str">
        <f t="shared" si="1"/>
        <v/>
      </c>
      <c r="AU174" s="180" t="str">
        <f t="shared" si="1"/>
        <v/>
      </c>
      <c r="AV174" s="182" t="str">
        <f t="shared" si="1"/>
        <v/>
      </c>
      <c r="AW174" s="351" t="str">
        <f t="shared" si="1"/>
        <v/>
      </c>
      <c r="AX174" s="180" t="str">
        <f t="shared" si="1"/>
        <v/>
      </c>
      <c r="AY174" s="180" t="str">
        <f t="shared" si="1"/>
        <v/>
      </c>
      <c r="AZ174" s="216">
        <f>IF($BC$3="４週",SUM(U174:AV174),IF($BC$3="暦月",SUM(U174:AY174),""))</f>
        <v>0</v>
      </c>
      <c r="BA174" s="217"/>
      <c r="BB174" s="206"/>
      <c r="BC174" s="207"/>
      <c r="BD174" s="207"/>
      <c r="BE174" s="207"/>
      <c r="BF174" s="207"/>
      <c r="BG174" s="207"/>
      <c r="BH174" s="208"/>
    </row>
    <row r="175" spans="2:60" ht="20.25" customHeight="1" thickBot="1" x14ac:dyDescent="0.45">
      <c r="B175" s="347" t="s">
        <v>181</v>
      </c>
      <c r="C175" s="219"/>
      <c r="D175" s="219"/>
      <c r="E175" s="219"/>
      <c r="F175" s="219"/>
      <c r="G175" s="219"/>
      <c r="H175" s="219"/>
      <c r="I175" s="219"/>
      <c r="J175" s="219"/>
      <c r="K175" s="219"/>
      <c r="L175" s="219"/>
      <c r="M175" s="219"/>
      <c r="N175" s="219"/>
      <c r="O175" s="219"/>
      <c r="P175" s="219"/>
      <c r="Q175" s="219"/>
      <c r="R175" s="219"/>
      <c r="S175" s="219"/>
      <c r="T175" s="220"/>
      <c r="U175" s="183" t="str">
        <f>IF(SUMIF($G$21:$G$170,"介護従業者",U21:U170)=0,"",SUMIF($G$21:$G$170,"介護従業者",U21:U170))</f>
        <v/>
      </c>
      <c r="V175" s="183" t="str">
        <f t="shared" ref="V175:AY175" si="2">IF(SUMIF($G$21:$G$170,"介護従業者",V21:V170)=0,"",SUMIF($G$21:$G$170,"介護従業者",V21:V170))</f>
        <v/>
      </c>
      <c r="W175" s="183" t="str">
        <f t="shared" si="2"/>
        <v/>
      </c>
      <c r="X175" s="183" t="str">
        <f t="shared" si="2"/>
        <v/>
      </c>
      <c r="Y175" s="183" t="str">
        <f t="shared" si="2"/>
        <v/>
      </c>
      <c r="Z175" s="183" t="str">
        <f t="shared" si="2"/>
        <v/>
      </c>
      <c r="AA175" s="185" t="str">
        <f t="shared" si="2"/>
        <v/>
      </c>
      <c r="AB175" s="186" t="str">
        <f t="shared" si="2"/>
        <v/>
      </c>
      <c r="AC175" s="183" t="str">
        <f t="shared" si="2"/>
        <v/>
      </c>
      <c r="AD175" s="183" t="str">
        <f t="shared" si="2"/>
        <v/>
      </c>
      <c r="AE175" s="183" t="str">
        <f t="shared" si="2"/>
        <v/>
      </c>
      <c r="AF175" s="183" t="str">
        <f t="shared" si="2"/>
        <v/>
      </c>
      <c r="AG175" s="183" t="str">
        <f t="shared" si="2"/>
        <v/>
      </c>
      <c r="AH175" s="185" t="str">
        <f t="shared" si="2"/>
        <v/>
      </c>
      <c r="AI175" s="186" t="str">
        <f t="shared" si="2"/>
        <v/>
      </c>
      <c r="AJ175" s="183" t="str">
        <f t="shared" si="2"/>
        <v/>
      </c>
      <c r="AK175" s="183" t="str">
        <f t="shared" si="2"/>
        <v/>
      </c>
      <c r="AL175" s="183" t="str">
        <f t="shared" si="2"/>
        <v/>
      </c>
      <c r="AM175" s="183" t="str">
        <f t="shared" si="2"/>
        <v/>
      </c>
      <c r="AN175" s="183" t="str">
        <f t="shared" si="2"/>
        <v/>
      </c>
      <c r="AO175" s="185" t="str">
        <f t="shared" si="2"/>
        <v/>
      </c>
      <c r="AP175" s="186" t="str">
        <f t="shared" si="2"/>
        <v/>
      </c>
      <c r="AQ175" s="183" t="str">
        <f t="shared" si="2"/>
        <v/>
      </c>
      <c r="AR175" s="183" t="str">
        <f t="shared" si="2"/>
        <v/>
      </c>
      <c r="AS175" s="183" t="str">
        <f t="shared" si="2"/>
        <v/>
      </c>
      <c r="AT175" s="183" t="str">
        <f t="shared" si="2"/>
        <v/>
      </c>
      <c r="AU175" s="183" t="str">
        <f t="shared" si="2"/>
        <v/>
      </c>
      <c r="AV175" s="185" t="str">
        <f t="shared" si="2"/>
        <v/>
      </c>
      <c r="AW175" s="186" t="str">
        <f t="shared" si="2"/>
        <v/>
      </c>
      <c r="AX175" s="183" t="str">
        <f t="shared" si="2"/>
        <v/>
      </c>
      <c r="AY175" s="183" t="str">
        <f t="shared" si="2"/>
        <v/>
      </c>
      <c r="AZ175" s="221">
        <f>IF($BC$3="４週",SUM(U175:AV175),IF($BC$3="暦月",SUM(U175:AY175),""))</f>
        <v>0</v>
      </c>
      <c r="BA175" s="222"/>
      <c r="BB175" s="209"/>
      <c r="BC175" s="210"/>
      <c r="BD175" s="210"/>
      <c r="BE175" s="210"/>
      <c r="BF175" s="210"/>
      <c r="BG175" s="210"/>
      <c r="BH175" s="211"/>
    </row>
    <row r="176" spans="2:60" s="25" customFormat="1" ht="20.25" customHeight="1" x14ac:dyDescent="0.4">
      <c r="C176" s="13"/>
      <c r="D176" s="13"/>
      <c r="E176" s="13"/>
      <c r="F176" s="13"/>
      <c r="G176" s="13"/>
      <c r="BH176" s="43"/>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3:57" x14ac:dyDescent="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11"/>
      <c r="D232" s="11"/>
      <c r="E232" s="11"/>
      <c r="F232" s="11"/>
      <c r="G232" s="11"/>
      <c r="H232" s="11"/>
      <c r="I232" s="3"/>
      <c r="J232" s="3"/>
    </row>
    <row r="233" spans="3:57" x14ac:dyDescent="0.4">
      <c r="C233" s="11"/>
      <c r="D233" s="11"/>
      <c r="E233" s="11"/>
      <c r="F233" s="11"/>
      <c r="G233" s="11"/>
      <c r="H233" s="11"/>
      <c r="I233" s="3"/>
      <c r="J233" s="3"/>
    </row>
    <row r="234" spans="3:57" x14ac:dyDescent="0.4">
      <c r="C234" s="3"/>
      <c r="D234" s="3"/>
      <c r="E234" s="3"/>
      <c r="F234" s="3"/>
      <c r="G234" s="3"/>
      <c r="H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sheetData>
  <sheetProtection sheet="1" objects="1" scenarios="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00" priority="390">
      <formula>OR(U$171=$B22,U$172=$B22)</formula>
    </cfRule>
  </conditionalFormatting>
  <conditionalFormatting sqref="U26:AY26">
    <cfRule type="expression" dxfId="99" priority="380">
      <formula>OR(U$171=$B25,U$172=$B25)</formula>
    </cfRule>
  </conditionalFormatting>
  <conditionalFormatting sqref="U29:AY29">
    <cfRule type="expression" dxfId="98" priority="370">
      <formula>OR(U$171=$B28,U$172=$B28)</formula>
    </cfRule>
  </conditionalFormatting>
  <conditionalFormatting sqref="U32:AY32">
    <cfRule type="expression" dxfId="97" priority="360">
      <formula>OR(U$171=$B31,U$172=$B31)</formula>
    </cfRule>
  </conditionalFormatting>
  <conditionalFormatting sqref="U35:AY35">
    <cfRule type="expression" dxfId="96" priority="350">
      <formula>OR(U$171=$B34,U$172=$B34)</formula>
    </cfRule>
  </conditionalFormatting>
  <conditionalFormatting sqref="U38:AY38">
    <cfRule type="expression" dxfId="95" priority="340">
      <formula>OR(U$171=$B37,U$172=$B37)</formula>
    </cfRule>
  </conditionalFormatting>
  <conditionalFormatting sqref="U41:AY41">
    <cfRule type="expression" dxfId="94" priority="330">
      <formula>OR(U$171=$B40,U$172=$B40)</formula>
    </cfRule>
  </conditionalFormatting>
  <conditionalFormatting sqref="U44:AY44">
    <cfRule type="expression" dxfId="93" priority="320">
      <formula>OR(U$171=$B43,U$172=$B43)</formula>
    </cfRule>
  </conditionalFormatting>
  <conditionalFormatting sqref="U47:AY47">
    <cfRule type="expression" dxfId="92" priority="310">
      <formula>OR(U$171=$B46,U$172=$B46)</formula>
    </cfRule>
  </conditionalFormatting>
  <conditionalFormatting sqref="U50:AY50">
    <cfRule type="expression" dxfId="91" priority="300">
      <formula>OR(U$171=$B49,U$172=$B49)</formula>
    </cfRule>
  </conditionalFormatting>
  <conditionalFormatting sqref="U53:AY53">
    <cfRule type="expression" dxfId="90" priority="290">
      <formula>OR(U$171=$B52,U$172=$B52)</formula>
    </cfRule>
  </conditionalFormatting>
  <conditionalFormatting sqref="U56:AY56">
    <cfRule type="expression" dxfId="89" priority="280">
      <formula>OR(U$171=$B55,U$172=$B55)</formula>
    </cfRule>
  </conditionalFormatting>
  <conditionalFormatting sqref="U59:AY59">
    <cfRule type="expression" dxfId="88" priority="270">
      <formula>OR(U$171=$B58,U$172=$B58)</formula>
    </cfRule>
  </conditionalFormatting>
  <conditionalFormatting sqref="U62:AY62">
    <cfRule type="expression" dxfId="87" priority="260">
      <formula>OR(U$171=$B61,U$172=$B61)</formula>
    </cfRule>
  </conditionalFormatting>
  <conditionalFormatting sqref="U65:AY65">
    <cfRule type="expression" dxfId="86" priority="250">
      <formula>OR(U$171=$B64,U$172=$B64)</formula>
    </cfRule>
  </conditionalFormatting>
  <conditionalFormatting sqref="U68:AY68">
    <cfRule type="expression" dxfId="85" priority="415">
      <formula>OR(U$171=$B67,U$172=$B67)</formula>
    </cfRule>
  </conditionalFormatting>
  <conditionalFormatting sqref="U71:AY71">
    <cfRule type="expression" dxfId="84" priority="238">
      <formula>OR(U$171=$B70,U$172=$B70)</formula>
    </cfRule>
  </conditionalFormatting>
  <conditionalFormatting sqref="U74:AY74">
    <cfRule type="expression" dxfId="83" priority="231">
      <formula>OR(U$171=$B73,U$172=$B73)</formula>
    </cfRule>
  </conditionalFormatting>
  <conditionalFormatting sqref="U77:AY77">
    <cfRule type="expression" dxfId="82" priority="224">
      <formula>OR(U$171=$B76,U$172=$B76)</formula>
    </cfRule>
  </conditionalFormatting>
  <conditionalFormatting sqref="U80:AY80">
    <cfRule type="expression" dxfId="81" priority="217">
      <formula>OR(U$171=$B79,U$172=$B79)</formula>
    </cfRule>
  </conditionalFormatting>
  <conditionalFormatting sqref="U83:AY83">
    <cfRule type="expression" dxfId="80" priority="210">
      <formula>OR(U$171=$B82,U$172=$B82)</formula>
    </cfRule>
  </conditionalFormatting>
  <conditionalFormatting sqref="U86:AY86">
    <cfRule type="expression" dxfId="79" priority="203">
      <formula>OR(U$171=$B85,U$172=$B85)</formula>
    </cfRule>
  </conditionalFormatting>
  <conditionalFormatting sqref="U89:AY89">
    <cfRule type="expression" dxfId="78" priority="196">
      <formula>OR(U$171=$B88,U$172=$B88)</formula>
    </cfRule>
  </conditionalFormatting>
  <conditionalFormatting sqref="U92:AY92">
    <cfRule type="expression" dxfId="77" priority="189">
      <formula>OR(U$171=$B91,U$172=$B91)</formula>
    </cfRule>
  </conditionalFormatting>
  <conditionalFormatting sqref="U95:AY95">
    <cfRule type="expression" dxfId="76" priority="182">
      <formula>OR(U$171=$B94,U$172=$B94)</formula>
    </cfRule>
  </conditionalFormatting>
  <conditionalFormatting sqref="U98:AY98">
    <cfRule type="expression" dxfId="75" priority="175">
      <formula>OR(U$171=$B97,U$172=$B97)</formula>
    </cfRule>
  </conditionalFormatting>
  <conditionalFormatting sqref="U101:AY101">
    <cfRule type="expression" dxfId="74" priority="168">
      <formula>OR(U$171=$B100,U$172=$B100)</formula>
    </cfRule>
  </conditionalFormatting>
  <conditionalFormatting sqref="U104:AY104">
    <cfRule type="expression" dxfId="73" priority="161">
      <formula>OR(U$171=$B103,U$172=$B103)</formula>
    </cfRule>
  </conditionalFormatting>
  <conditionalFormatting sqref="U107:AY107">
    <cfRule type="expression" dxfId="72" priority="154">
      <formula>OR(U$171=$B106,U$172=$B106)</formula>
    </cfRule>
  </conditionalFormatting>
  <conditionalFormatting sqref="U110:AY110">
    <cfRule type="expression" dxfId="71" priority="147">
      <formula>OR(U$171=$B109,U$172=$B109)</formula>
    </cfRule>
  </conditionalFormatting>
  <conditionalFormatting sqref="U113:AY113">
    <cfRule type="expression" dxfId="70" priority="140">
      <formula>OR(U$171=$B112,U$172=$B112)</formula>
    </cfRule>
  </conditionalFormatting>
  <conditionalFormatting sqref="U116:AY116">
    <cfRule type="expression" dxfId="69" priority="133">
      <formula>OR(U$171=$B115,U$172=$B115)</formula>
    </cfRule>
  </conditionalFormatting>
  <conditionalFormatting sqref="U119:AY119">
    <cfRule type="expression" dxfId="68" priority="126">
      <formula>OR(U$171=$B118,U$172=$B118)</formula>
    </cfRule>
  </conditionalFormatting>
  <conditionalFormatting sqref="U122:AY122">
    <cfRule type="expression" dxfId="67" priority="119">
      <formula>OR(U$171=$B121,U$172=$B121)</formula>
    </cfRule>
  </conditionalFormatting>
  <conditionalFormatting sqref="U125:AY125">
    <cfRule type="expression" dxfId="66" priority="112">
      <formula>OR(U$171=$B124,U$172=$B124)</formula>
    </cfRule>
  </conditionalFormatting>
  <conditionalFormatting sqref="U128:AY128">
    <cfRule type="expression" dxfId="65" priority="105">
      <formula>OR(U$171=$B127,U$172=$B127)</formula>
    </cfRule>
  </conditionalFormatting>
  <conditionalFormatting sqref="U131:AY131">
    <cfRule type="expression" dxfId="64" priority="98">
      <formula>OR(U$171=$B130,U$172=$B130)</formula>
    </cfRule>
  </conditionalFormatting>
  <conditionalFormatting sqref="U134:AY134">
    <cfRule type="expression" dxfId="63" priority="91">
      <formula>OR(U$171=$B133,U$172=$B133)</formula>
    </cfRule>
  </conditionalFormatting>
  <conditionalFormatting sqref="U137:AY137">
    <cfRule type="expression" dxfId="62" priority="84">
      <formula>OR(U$171=$B136,U$172=$B136)</formula>
    </cfRule>
  </conditionalFormatting>
  <conditionalFormatting sqref="U140:AY140">
    <cfRule type="expression" dxfId="61" priority="77">
      <formula>OR(U$171=$B139,U$172=$B139)</formula>
    </cfRule>
  </conditionalFormatting>
  <conditionalFormatting sqref="U143:AY143">
    <cfRule type="expression" dxfId="60" priority="70">
      <formula>OR(U$171=$B142,U$172=$B142)</formula>
    </cfRule>
  </conditionalFormatting>
  <conditionalFormatting sqref="U146:AY146">
    <cfRule type="expression" dxfId="59" priority="63">
      <formula>OR(U$171=$B145,U$172=$B145)</formula>
    </cfRule>
  </conditionalFormatting>
  <conditionalFormatting sqref="U149:AY149">
    <cfRule type="expression" dxfId="58" priority="56">
      <formula>OR(U$171=$B148,U$172=$B148)</formula>
    </cfRule>
  </conditionalFormatting>
  <conditionalFormatting sqref="U152:AY152">
    <cfRule type="expression" dxfId="57" priority="49">
      <formula>OR(U$171=$B151,U$172=$B151)</formula>
    </cfRule>
  </conditionalFormatting>
  <conditionalFormatting sqref="U155:AY155">
    <cfRule type="expression" dxfId="56" priority="42">
      <formula>OR(U$171=$B154,U$172=$B154)</formula>
    </cfRule>
  </conditionalFormatting>
  <conditionalFormatting sqref="U158:AY158">
    <cfRule type="expression" dxfId="55" priority="35">
      <formula>OR(U$171=$B157,U$172=$B157)</formula>
    </cfRule>
  </conditionalFormatting>
  <conditionalFormatting sqref="U161:AY161">
    <cfRule type="expression" dxfId="54" priority="28">
      <formula>OR(U$171=$B160,U$172=$B160)</formula>
    </cfRule>
  </conditionalFormatting>
  <conditionalFormatting sqref="U164:AY164">
    <cfRule type="expression" dxfId="53" priority="21">
      <formula>OR(U$171=$B163,U$172=$B163)</formula>
    </cfRule>
  </conditionalFormatting>
  <conditionalFormatting sqref="U167:AY167">
    <cfRule type="expression" dxfId="52" priority="14">
      <formula>OR(U$171=$B166,U$172=$B166)</formula>
    </cfRule>
  </conditionalFormatting>
  <conditionalFormatting sqref="U170:AY170">
    <cfRule type="expression" dxfId="51" priority="7">
      <formula>OR(U$171=$B169,U$172=$B169)</formula>
    </cfRule>
  </conditionalFormatting>
  <conditionalFormatting sqref="U171:BA175">
    <cfRule type="expression" dxfId="50" priority="414">
      <formula>INDIRECT(ADDRESS(ROW(),COLUMN()))=TRUNC(INDIRECT(ADDRESS(ROW(),COLUMN())))</formula>
    </cfRule>
  </conditionalFormatting>
  <conditionalFormatting sqref="U22:BC23">
    <cfRule type="expression" dxfId="49" priority="389">
      <formula>INDIRECT(ADDRESS(ROW(),COLUMN()))=TRUNC(INDIRECT(ADDRESS(ROW(),COLUMN())))</formula>
    </cfRule>
  </conditionalFormatting>
  <conditionalFormatting sqref="U25:BC26">
    <cfRule type="expression" dxfId="48" priority="379">
      <formula>INDIRECT(ADDRESS(ROW(),COLUMN()))=TRUNC(INDIRECT(ADDRESS(ROW(),COLUMN())))</formula>
    </cfRule>
  </conditionalFormatting>
  <conditionalFormatting sqref="U28:BC29">
    <cfRule type="expression" dxfId="47" priority="369">
      <formula>INDIRECT(ADDRESS(ROW(),COLUMN()))=TRUNC(INDIRECT(ADDRESS(ROW(),COLUMN())))</formula>
    </cfRule>
  </conditionalFormatting>
  <conditionalFormatting sqref="U31:BC32">
    <cfRule type="expression" dxfId="46" priority="359">
      <formula>INDIRECT(ADDRESS(ROW(),COLUMN()))=TRUNC(INDIRECT(ADDRESS(ROW(),COLUMN())))</formula>
    </cfRule>
  </conditionalFormatting>
  <conditionalFormatting sqref="U34:BC35">
    <cfRule type="expression" dxfId="45" priority="349">
      <formula>INDIRECT(ADDRESS(ROW(),COLUMN()))=TRUNC(INDIRECT(ADDRESS(ROW(),COLUMN())))</formula>
    </cfRule>
  </conditionalFormatting>
  <conditionalFormatting sqref="U37:BC38">
    <cfRule type="expression" dxfId="44" priority="339">
      <formula>INDIRECT(ADDRESS(ROW(),COLUMN()))=TRUNC(INDIRECT(ADDRESS(ROW(),COLUMN())))</formula>
    </cfRule>
  </conditionalFormatting>
  <conditionalFormatting sqref="U40:BC41">
    <cfRule type="expression" dxfId="43" priority="329">
      <formula>INDIRECT(ADDRESS(ROW(),COLUMN()))=TRUNC(INDIRECT(ADDRESS(ROW(),COLUMN())))</formula>
    </cfRule>
  </conditionalFormatting>
  <conditionalFormatting sqref="U43:BC44">
    <cfRule type="expression" dxfId="42" priority="319">
      <formula>INDIRECT(ADDRESS(ROW(),COLUMN()))=TRUNC(INDIRECT(ADDRESS(ROW(),COLUMN())))</formula>
    </cfRule>
  </conditionalFormatting>
  <conditionalFormatting sqref="U46:BC47">
    <cfRule type="expression" dxfId="41" priority="309">
      <formula>INDIRECT(ADDRESS(ROW(),COLUMN()))=TRUNC(INDIRECT(ADDRESS(ROW(),COLUMN())))</formula>
    </cfRule>
  </conditionalFormatting>
  <conditionalFormatting sqref="U49:BC50">
    <cfRule type="expression" dxfId="40" priority="299">
      <formula>INDIRECT(ADDRESS(ROW(),COLUMN()))=TRUNC(INDIRECT(ADDRESS(ROW(),COLUMN())))</formula>
    </cfRule>
  </conditionalFormatting>
  <conditionalFormatting sqref="U52:BC53">
    <cfRule type="expression" dxfId="39" priority="289">
      <formula>INDIRECT(ADDRESS(ROW(),COLUMN()))=TRUNC(INDIRECT(ADDRESS(ROW(),COLUMN())))</formula>
    </cfRule>
  </conditionalFormatting>
  <conditionalFormatting sqref="U55:BC56">
    <cfRule type="expression" dxfId="38" priority="279">
      <formula>INDIRECT(ADDRESS(ROW(),COLUMN()))=TRUNC(INDIRECT(ADDRESS(ROW(),COLUMN())))</formula>
    </cfRule>
  </conditionalFormatting>
  <conditionalFormatting sqref="U58:BC59">
    <cfRule type="expression" dxfId="37" priority="269">
      <formula>INDIRECT(ADDRESS(ROW(),COLUMN()))=TRUNC(INDIRECT(ADDRESS(ROW(),COLUMN())))</formula>
    </cfRule>
  </conditionalFormatting>
  <conditionalFormatting sqref="U61:BC62">
    <cfRule type="expression" dxfId="36" priority="259">
      <formula>INDIRECT(ADDRESS(ROW(),COLUMN()))=TRUNC(INDIRECT(ADDRESS(ROW(),COLUMN())))</formula>
    </cfRule>
  </conditionalFormatting>
  <conditionalFormatting sqref="U64:BC65">
    <cfRule type="expression" dxfId="35" priority="249">
      <formula>INDIRECT(ADDRESS(ROW(),COLUMN()))=TRUNC(INDIRECT(ADDRESS(ROW(),COLUMN())))</formula>
    </cfRule>
  </conditionalFormatting>
  <conditionalFormatting sqref="U67:BC68">
    <cfRule type="expression" dxfId="34" priority="239">
      <formula>INDIRECT(ADDRESS(ROW(),COLUMN()))=TRUNC(INDIRECT(ADDRESS(ROW(),COLUMN())))</formula>
    </cfRule>
  </conditionalFormatting>
  <conditionalFormatting sqref="U70:BC71">
    <cfRule type="expression" dxfId="33" priority="232">
      <formula>INDIRECT(ADDRESS(ROW(),COLUMN()))=TRUNC(INDIRECT(ADDRESS(ROW(),COLUMN())))</formula>
    </cfRule>
  </conditionalFormatting>
  <conditionalFormatting sqref="U73:BC74">
    <cfRule type="expression" dxfId="32" priority="225">
      <formula>INDIRECT(ADDRESS(ROW(),COLUMN()))=TRUNC(INDIRECT(ADDRESS(ROW(),COLUMN())))</formula>
    </cfRule>
  </conditionalFormatting>
  <conditionalFormatting sqref="U76:BC77">
    <cfRule type="expression" dxfId="31" priority="218">
      <formula>INDIRECT(ADDRESS(ROW(),COLUMN()))=TRUNC(INDIRECT(ADDRESS(ROW(),COLUMN())))</formula>
    </cfRule>
  </conditionalFormatting>
  <conditionalFormatting sqref="U79:BC80">
    <cfRule type="expression" dxfId="30" priority="211">
      <formula>INDIRECT(ADDRESS(ROW(),COLUMN()))=TRUNC(INDIRECT(ADDRESS(ROW(),COLUMN())))</formula>
    </cfRule>
  </conditionalFormatting>
  <conditionalFormatting sqref="U82:BC83">
    <cfRule type="expression" dxfId="29" priority="204">
      <formula>INDIRECT(ADDRESS(ROW(),COLUMN()))=TRUNC(INDIRECT(ADDRESS(ROW(),COLUMN())))</formula>
    </cfRule>
  </conditionalFormatting>
  <conditionalFormatting sqref="U85:BC86">
    <cfRule type="expression" dxfId="28" priority="197">
      <formula>INDIRECT(ADDRESS(ROW(),COLUMN()))=TRUNC(INDIRECT(ADDRESS(ROW(),COLUMN())))</formula>
    </cfRule>
  </conditionalFormatting>
  <conditionalFormatting sqref="U88:BC89">
    <cfRule type="expression" dxfId="27" priority="190">
      <formula>INDIRECT(ADDRESS(ROW(),COLUMN()))=TRUNC(INDIRECT(ADDRESS(ROW(),COLUMN())))</formula>
    </cfRule>
  </conditionalFormatting>
  <conditionalFormatting sqref="U91:BC92">
    <cfRule type="expression" dxfId="26" priority="183">
      <formula>INDIRECT(ADDRESS(ROW(),COLUMN()))=TRUNC(INDIRECT(ADDRESS(ROW(),COLUMN())))</formula>
    </cfRule>
  </conditionalFormatting>
  <conditionalFormatting sqref="U94:BC95">
    <cfRule type="expression" dxfId="25" priority="176">
      <formula>INDIRECT(ADDRESS(ROW(),COLUMN()))=TRUNC(INDIRECT(ADDRESS(ROW(),COLUMN())))</formula>
    </cfRule>
  </conditionalFormatting>
  <conditionalFormatting sqref="U97:BC98">
    <cfRule type="expression" dxfId="24" priority="169">
      <formula>INDIRECT(ADDRESS(ROW(),COLUMN()))=TRUNC(INDIRECT(ADDRESS(ROW(),COLUMN())))</formula>
    </cfRule>
  </conditionalFormatting>
  <conditionalFormatting sqref="U100:BC101">
    <cfRule type="expression" dxfId="23" priority="162">
      <formula>INDIRECT(ADDRESS(ROW(),COLUMN()))=TRUNC(INDIRECT(ADDRESS(ROW(),COLUMN())))</formula>
    </cfRule>
  </conditionalFormatting>
  <conditionalFormatting sqref="U103:BC104">
    <cfRule type="expression" dxfId="22" priority="155">
      <formula>INDIRECT(ADDRESS(ROW(),COLUMN()))=TRUNC(INDIRECT(ADDRESS(ROW(),COLUMN())))</formula>
    </cfRule>
  </conditionalFormatting>
  <conditionalFormatting sqref="U106:BC107">
    <cfRule type="expression" dxfId="21" priority="148">
      <formula>INDIRECT(ADDRESS(ROW(),COLUMN()))=TRUNC(INDIRECT(ADDRESS(ROW(),COLUMN())))</formula>
    </cfRule>
  </conditionalFormatting>
  <conditionalFormatting sqref="U109:BC110">
    <cfRule type="expression" dxfId="20" priority="141">
      <formula>INDIRECT(ADDRESS(ROW(),COLUMN()))=TRUNC(INDIRECT(ADDRESS(ROW(),COLUMN())))</formula>
    </cfRule>
  </conditionalFormatting>
  <conditionalFormatting sqref="U112:BC113">
    <cfRule type="expression" dxfId="19" priority="134">
      <formula>INDIRECT(ADDRESS(ROW(),COLUMN()))=TRUNC(INDIRECT(ADDRESS(ROW(),COLUMN())))</formula>
    </cfRule>
  </conditionalFormatting>
  <conditionalFormatting sqref="U115:BC116">
    <cfRule type="expression" dxfId="18" priority="127">
      <formula>INDIRECT(ADDRESS(ROW(),COLUMN()))=TRUNC(INDIRECT(ADDRESS(ROW(),COLUMN())))</formula>
    </cfRule>
  </conditionalFormatting>
  <conditionalFormatting sqref="U118:BC119">
    <cfRule type="expression" dxfId="17" priority="120">
      <formula>INDIRECT(ADDRESS(ROW(),COLUMN()))=TRUNC(INDIRECT(ADDRESS(ROW(),COLUMN())))</formula>
    </cfRule>
  </conditionalFormatting>
  <conditionalFormatting sqref="U121:BC122">
    <cfRule type="expression" dxfId="16" priority="113">
      <formula>INDIRECT(ADDRESS(ROW(),COLUMN()))=TRUNC(INDIRECT(ADDRESS(ROW(),COLUMN())))</formula>
    </cfRule>
  </conditionalFormatting>
  <conditionalFormatting sqref="U124:BC125">
    <cfRule type="expression" dxfId="15" priority="106">
      <formula>INDIRECT(ADDRESS(ROW(),COLUMN()))=TRUNC(INDIRECT(ADDRESS(ROW(),COLUMN())))</formula>
    </cfRule>
  </conditionalFormatting>
  <conditionalFormatting sqref="U127:BC128">
    <cfRule type="expression" dxfId="14" priority="99">
      <formula>INDIRECT(ADDRESS(ROW(),COLUMN()))=TRUNC(INDIRECT(ADDRESS(ROW(),COLUMN())))</formula>
    </cfRule>
  </conditionalFormatting>
  <conditionalFormatting sqref="U130:BC131">
    <cfRule type="expression" dxfId="13" priority="92">
      <formula>INDIRECT(ADDRESS(ROW(),COLUMN()))=TRUNC(INDIRECT(ADDRESS(ROW(),COLUMN())))</formula>
    </cfRule>
  </conditionalFormatting>
  <conditionalFormatting sqref="U133:BC134">
    <cfRule type="expression" dxfId="12" priority="85">
      <formula>INDIRECT(ADDRESS(ROW(),COLUMN()))=TRUNC(INDIRECT(ADDRESS(ROW(),COLUMN())))</formula>
    </cfRule>
  </conditionalFormatting>
  <conditionalFormatting sqref="U136:BC137">
    <cfRule type="expression" dxfId="11" priority="78">
      <formula>INDIRECT(ADDRESS(ROW(),COLUMN()))=TRUNC(INDIRECT(ADDRESS(ROW(),COLUMN())))</formula>
    </cfRule>
  </conditionalFormatting>
  <conditionalFormatting sqref="U139:BC140">
    <cfRule type="expression" dxfId="10" priority="71">
      <formula>INDIRECT(ADDRESS(ROW(),COLUMN()))=TRUNC(INDIRECT(ADDRESS(ROW(),COLUMN())))</formula>
    </cfRule>
  </conditionalFormatting>
  <conditionalFormatting sqref="U142:BC143">
    <cfRule type="expression" dxfId="9" priority="64">
      <formula>INDIRECT(ADDRESS(ROW(),COLUMN()))=TRUNC(INDIRECT(ADDRESS(ROW(),COLUMN())))</formula>
    </cfRule>
  </conditionalFormatting>
  <conditionalFormatting sqref="U145:BC146">
    <cfRule type="expression" dxfId="8" priority="57">
      <formula>INDIRECT(ADDRESS(ROW(),COLUMN()))=TRUNC(INDIRECT(ADDRESS(ROW(),COLUMN())))</formula>
    </cfRule>
  </conditionalFormatting>
  <conditionalFormatting sqref="U148:BC149">
    <cfRule type="expression" dxfId="7" priority="50">
      <formula>INDIRECT(ADDRESS(ROW(),COLUMN()))=TRUNC(INDIRECT(ADDRESS(ROW(),COLUMN())))</formula>
    </cfRule>
  </conditionalFormatting>
  <conditionalFormatting sqref="U151:BC152">
    <cfRule type="expression" dxfId="6" priority="43">
      <formula>INDIRECT(ADDRESS(ROW(),COLUMN()))=TRUNC(INDIRECT(ADDRESS(ROW(),COLUMN())))</formula>
    </cfRule>
  </conditionalFormatting>
  <conditionalFormatting sqref="U154:BC155">
    <cfRule type="expression" dxfId="5" priority="36">
      <formula>INDIRECT(ADDRESS(ROW(),COLUMN()))=TRUNC(INDIRECT(ADDRESS(ROW(),COLUMN())))</formula>
    </cfRule>
  </conditionalFormatting>
  <conditionalFormatting sqref="U157:BC158">
    <cfRule type="expression" dxfId="4" priority="29">
      <formula>INDIRECT(ADDRESS(ROW(),COLUMN()))=TRUNC(INDIRECT(ADDRESS(ROW(),COLUMN())))</formula>
    </cfRule>
  </conditionalFormatting>
  <conditionalFormatting sqref="U160:BC161">
    <cfRule type="expression" dxfId="3" priority="22">
      <formula>INDIRECT(ADDRESS(ROW(),COLUMN()))=TRUNC(INDIRECT(ADDRESS(ROW(),COLUMN())))</formula>
    </cfRule>
  </conditionalFormatting>
  <conditionalFormatting sqref="U163:BC164">
    <cfRule type="expression" dxfId="2" priority="15">
      <formula>INDIRECT(ADDRESS(ROW(),COLUMN()))=TRUNC(INDIRECT(ADDRESS(ROW(),COLUMN())))</formula>
    </cfRule>
  </conditionalFormatting>
  <conditionalFormatting sqref="U166:BC167">
    <cfRule type="expression" dxfId="1" priority="8">
      <formula>INDIRECT(ADDRESS(ROW(),COLUMN()))=TRUNC(INDIRECT(ADDRESS(ROW(),COLUMN())))</formula>
    </cfRule>
  </conditionalFormatting>
  <conditionalFormatting sqref="U169:BC170">
    <cfRule type="expression" dxfId="0"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31496062992125984" right="0.31496062992125984" top="0.55118110236220474" bottom="0.31496062992125984" header="0.31496062992125984" footer="0.31496062992125984"/>
  <pageSetup paperSize="9" scale="38"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zoomScale="70" zoomScaleNormal="70" workbookViewId="0"/>
  </sheetViews>
  <sheetFormatPr defaultRowHeight="25.5" x14ac:dyDescent="0.4"/>
  <cols>
    <col min="1" max="1" width="1.875" style="139" customWidth="1"/>
    <col min="2" max="2" width="11.5" style="139" customWidth="1"/>
    <col min="3" max="12" width="40.625" style="139" customWidth="1"/>
    <col min="13" max="16384" width="9" style="139"/>
  </cols>
  <sheetData>
    <row r="1" spans="2:12" x14ac:dyDescent="0.4">
      <c r="B1" s="61" t="s">
        <v>98</v>
      </c>
      <c r="C1" s="61"/>
      <c r="D1" s="61"/>
    </row>
    <row r="2" spans="2:12" x14ac:dyDescent="0.4">
      <c r="B2" s="61"/>
      <c r="C2" s="61"/>
      <c r="D2" s="61"/>
    </row>
    <row r="3" spans="2:12" x14ac:dyDescent="0.4">
      <c r="B3" s="140" t="s">
        <v>99</v>
      </c>
      <c r="C3" s="140" t="s">
        <v>100</v>
      </c>
      <c r="D3" s="61"/>
    </row>
    <row r="4" spans="2:12" x14ac:dyDescent="0.4">
      <c r="B4" s="141">
        <v>1</v>
      </c>
      <c r="C4" s="142" t="s">
        <v>154</v>
      </c>
      <c r="D4" s="61"/>
    </row>
    <row r="5" spans="2:12" x14ac:dyDescent="0.4">
      <c r="B5" s="141">
        <v>2</v>
      </c>
      <c r="C5" s="142" t="s">
        <v>155</v>
      </c>
    </row>
    <row r="6" spans="2:12" x14ac:dyDescent="0.4">
      <c r="B6" s="141">
        <v>3</v>
      </c>
      <c r="C6" s="142" t="s">
        <v>156</v>
      </c>
      <c r="D6" s="61"/>
    </row>
    <row r="7" spans="2:12" x14ac:dyDescent="0.4">
      <c r="B7" s="141">
        <v>4</v>
      </c>
      <c r="C7" s="142" t="s">
        <v>157</v>
      </c>
      <c r="D7" s="61"/>
    </row>
    <row r="8" spans="2:12" x14ac:dyDescent="0.4">
      <c r="B8" s="141">
        <v>5</v>
      </c>
      <c r="C8" s="142" t="s">
        <v>200</v>
      </c>
      <c r="D8" s="61"/>
    </row>
    <row r="9" spans="2:12" x14ac:dyDescent="0.4">
      <c r="B9" s="141">
        <v>6</v>
      </c>
      <c r="C9" s="142" t="s">
        <v>81</v>
      </c>
      <c r="D9" s="61"/>
    </row>
    <row r="10" spans="2:12" x14ac:dyDescent="0.4">
      <c r="B10" s="141">
        <v>7</v>
      </c>
      <c r="C10" s="142" t="s">
        <v>129</v>
      </c>
      <c r="D10" s="61"/>
    </row>
    <row r="12" spans="2:12" x14ac:dyDescent="0.4">
      <c r="B12" s="61" t="s">
        <v>101</v>
      </c>
    </row>
    <row r="13" spans="2:12" ht="26.25" thickBot="1" x14ac:dyDescent="0.45"/>
    <row r="14" spans="2:12" ht="26.25" thickBot="1" x14ac:dyDescent="0.45">
      <c r="B14" s="143" t="s">
        <v>83</v>
      </c>
      <c r="C14" s="144" t="s">
        <v>76</v>
      </c>
      <c r="D14" s="145" t="s">
        <v>85</v>
      </c>
      <c r="E14" s="145" t="s">
        <v>82</v>
      </c>
      <c r="F14" s="145" t="s">
        <v>81</v>
      </c>
      <c r="G14" s="145" t="s">
        <v>129</v>
      </c>
      <c r="H14" s="145" t="s">
        <v>129</v>
      </c>
      <c r="I14" s="145" t="s">
        <v>129</v>
      </c>
      <c r="J14" s="145" t="s">
        <v>129</v>
      </c>
      <c r="K14" s="145" t="s">
        <v>129</v>
      </c>
      <c r="L14" s="146" t="s">
        <v>129</v>
      </c>
    </row>
    <row r="15" spans="2:12" x14ac:dyDescent="0.4">
      <c r="B15" s="348" t="s">
        <v>84</v>
      </c>
      <c r="C15" s="147" t="s">
        <v>78</v>
      </c>
      <c r="D15" s="148" t="s">
        <v>79</v>
      </c>
      <c r="E15" s="148" t="s">
        <v>77</v>
      </c>
      <c r="F15" s="149" t="s">
        <v>81</v>
      </c>
      <c r="G15" s="149" t="s">
        <v>81</v>
      </c>
      <c r="H15" s="149" t="s">
        <v>81</v>
      </c>
      <c r="I15" s="149" t="s">
        <v>81</v>
      </c>
      <c r="J15" s="149" t="s">
        <v>81</v>
      </c>
      <c r="K15" s="149" t="s">
        <v>81</v>
      </c>
      <c r="L15" s="150" t="s">
        <v>81</v>
      </c>
    </row>
    <row r="16" spans="2:12" x14ac:dyDescent="0.4">
      <c r="B16" s="349"/>
      <c r="C16" s="151" t="s">
        <v>81</v>
      </c>
      <c r="D16" s="149" t="s">
        <v>80</v>
      </c>
      <c r="E16" s="149" t="s">
        <v>158</v>
      </c>
      <c r="F16" s="149" t="s">
        <v>81</v>
      </c>
      <c r="G16" s="149" t="s">
        <v>81</v>
      </c>
      <c r="H16" s="149" t="s">
        <v>81</v>
      </c>
      <c r="I16" s="149" t="s">
        <v>81</v>
      </c>
      <c r="J16" s="149" t="s">
        <v>81</v>
      </c>
      <c r="K16" s="149" t="s">
        <v>81</v>
      </c>
      <c r="L16" s="150" t="s">
        <v>81</v>
      </c>
    </row>
    <row r="17" spans="2:12" x14ac:dyDescent="0.4">
      <c r="B17" s="349"/>
      <c r="C17" s="151" t="s">
        <v>81</v>
      </c>
      <c r="D17" s="149" t="s">
        <v>19</v>
      </c>
      <c r="E17" s="149" t="s">
        <v>159</v>
      </c>
      <c r="F17" s="149" t="s">
        <v>81</v>
      </c>
      <c r="G17" s="149" t="s">
        <v>81</v>
      </c>
      <c r="H17" s="149" t="s">
        <v>81</v>
      </c>
      <c r="I17" s="149" t="s">
        <v>81</v>
      </c>
      <c r="J17" s="149" t="s">
        <v>81</v>
      </c>
      <c r="K17" s="149" t="s">
        <v>81</v>
      </c>
      <c r="L17" s="150" t="s">
        <v>81</v>
      </c>
    </row>
    <row r="18" spans="2:12" x14ac:dyDescent="0.4">
      <c r="B18" s="349"/>
      <c r="C18" s="151" t="s">
        <v>81</v>
      </c>
      <c r="D18" s="149" t="s">
        <v>104</v>
      </c>
      <c r="E18" s="149" t="s">
        <v>104</v>
      </c>
      <c r="F18" s="149" t="s">
        <v>81</v>
      </c>
      <c r="G18" s="149" t="s">
        <v>81</v>
      </c>
      <c r="H18" s="149" t="s">
        <v>81</v>
      </c>
      <c r="I18" s="149" t="s">
        <v>81</v>
      </c>
      <c r="J18" s="149" t="s">
        <v>81</v>
      </c>
      <c r="K18" s="149" t="s">
        <v>81</v>
      </c>
      <c r="L18" s="150" t="s">
        <v>81</v>
      </c>
    </row>
    <row r="19" spans="2:12" x14ac:dyDescent="0.4">
      <c r="B19" s="349"/>
      <c r="C19" s="151" t="s">
        <v>129</v>
      </c>
      <c r="D19" s="149" t="s">
        <v>81</v>
      </c>
      <c r="E19" s="149" t="s">
        <v>81</v>
      </c>
      <c r="F19" s="149" t="s">
        <v>81</v>
      </c>
      <c r="G19" s="149" t="s">
        <v>81</v>
      </c>
      <c r="H19" s="149" t="s">
        <v>81</v>
      </c>
      <c r="I19" s="149" t="s">
        <v>81</v>
      </c>
      <c r="J19" s="149" t="s">
        <v>81</v>
      </c>
      <c r="K19" s="149" t="s">
        <v>81</v>
      </c>
      <c r="L19" s="150" t="s">
        <v>81</v>
      </c>
    </row>
    <row r="20" spans="2:12" x14ac:dyDescent="0.4">
      <c r="B20" s="349"/>
      <c r="C20" s="151" t="s">
        <v>129</v>
      </c>
      <c r="D20" s="149" t="s">
        <v>81</v>
      </c>
      <c r="E20" s="149" t="s">
        <v>81</v>
      </c>
      <c r="F20" s="149" t="s">
        <v>81</v>
      </c>
      <c r="G20" s="149" t="s">
        <v>81</v>
      </c>
      <c r="H20" s="149" t="s">
        <v>81</v>
      </c>
      <c r="I20" s="149" t="s">
        <v>81</v>
      </c>
      <c r="J20" s="149" t="s">
        <v>81</v>
      </c>
      <c r="K20" s="149" t="s">
        <v>81</v>
      </c>
      <c r="L20" s="150" t="s">
        <v>81</v>
      </c>
    </row>
    <row r="21" spans="2:12" x14ac:dyDescent="0.4">
      <c r="B21" s="349"/>
      <c r="C21" s="151" t="s">
        <v>129</v>
      </c>
      <c r="D21" s="149" t="s">
        <v>81</v>
      </c>
      <c r="E21" s="149" t="s">
        <v>81</v>
      </c>
      <c r="F21" s="149" t="s">
        <v>81</v>
      </c>
      <c r="G21" s="149" t="s">
        <v>81</v>
      </c>
      <c r="H21" s="149" t="s">
        <v>81</v>
      </c>
      <c r="I21" s="149" t="s">
        <v>81</v>
      </c>
      <c r="J21" s="149" t="s">
        <v>81</v>
      </c>
      <c r="K21" s="149" t="s">
        <v>81</v>
      </c>
      <c r="L21" s="150" t="s">
        <v>81</v>
      </c>
    </row>
    <row r="22" spans="2:12" x14ac:dyDescent="0.4">
      <c r="B22" s="349"/>
      <c r="C22" s="151" t="s">
        <v>129</v>
      </c>
      <c r="D22" s="149" t="s">
        <v>81</v>
      </c>
      <c r="E22" s="149" t="s">
        <v>81</v>
      </c>
      <c r="F22" s="149" t="s">
        <v>81</v>
      </c>
      <c r="G22" s="149" t="s">
        <v>81</v>
      </c>
      <c r="H22" s="149" t="s">
        <v>81</v>
      </c>
      <c r="I22" s="149" t="s">
        <v>81</v>
      </c>
      <c r="J22" s="149" t="s">
        <v>81</v>
      </c>
      <c r="K22" s="149" t="s">
        <v>81</v>
      </c>
      <c r="L22" s="150" t="s">
        <v>81</v>
      </c>
    </row>
    <row r="23" spans="2:12" ht="26.25" thickBot="1" x14ac:dyDescent="0.45">
      <c r="B23" s="350"/>
      <c r="C23" s="152" t="s">
        <v>129</v>
      </c>
      <c r="D23" s="153" t="s">
        <v>129</v>
      </c>
      <c r="E23" s="153" t="s">
        <v>129</v>
      </c>
      <c r="F23" s="153" t="s">
        <v>129</v>
      </c>
      <c r="G23" s="153" t="s">
        <v>129</v>
      </c>
      <c r="H23" s="153" t="s">
        <v>129</v>
      </c>
      <c r="I23" s="153" t="s">
        <v>129</v>
      </c>
      <c r="J23" s="153" t="s">
        <v>129</v>
      </c>
      <c r="K23" s="153" t="s">
        <v>129</v>
      </c>
      <c r="L23" s="154" t="s">
        <v>129</v>
      </c>
    </row>
    <row r="25" spans="2:12" x14ac:dyDescent="0.4">
      <c r="C25" s="139" t="s">
        <v>126</v>
      </c>
    </row>
    <row r="26" spans="2:12" x14ac:dyDescent="0.4">
      <c r="C26" s="139" t="s">
        <v>86</v>
      </c>
    </row>
    <row r="27" spans="2:12" x14ac:dyDescent="0.4">
      <c r="C27" s="139" t="s">
        <v>128</v>
      </c>
    </row>
    <row r="28" spans="2:12" x14ac:dyDescent="0.4">
      <c r="C28" s="139" t="s">
        <v>87</v>
      </c>
    </row>
    <row r="29" spans="2:12" x14ac:dyDescent="0.4">
      <c r="C29" s="139" t="s">
        <v>102</v>
      </c>
    </row>
    <row r="30" spans="2:12" x14ac:dyDescent="0.4">
      <c r="C30" s="139" t="s">
        <v>160</v>
      </c>
    </row>
    <row r="32" spans="2:12" x14ac:dyDescent="0.4">
      <c r="C32" s="139" t="s">
        <v>88</v>
      </c>
    </row>
    <row r="33" spans="3:3" x14ac:dyDescent="0.4">
      <c r="C33" s="139" t="s">
        <v>89</v>
      </c>
    </row>
    <row r="35" spans="3:3" x14ac:dyDescent="0.4">
      <c r="C35" s="139" t="s">
        <v>127</v>
      </c>
    </row>
    <row r="36" spans="3:3" x14ac:dyDescent="0.4">
      <c r="C36" s="139" t="s">
        <v>90</v>
      </c>
    </row>
    <row r="37" spans="3:3" x14ac:dyDescent="0.4">
      <c r="C37" s="139" t="s">
        <v>91</v>
      </c>
    </row>
    <row r="38" spans="3:3" x14ac:dyDescent="0.4">
      <c r="C38" s="139" t="s">
        <v>92</v>
      </c>
    </row>
    <row r="39" spans="3:3" x14ac:dyDescent="0.4">
      <c r="C39" s="139" t="s">
        <v>93</v>
      </c>
    </row>
    <row r="40" spans="3:3" x14ac:dyDescent="0.4">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記入方法</vt:lpstr>
      <vt:lpstr>シフト記号表（勤務時間帯）</vt:lpstr>
      <vt:lpstr>認知症対応型共同生活介護（1枚用）</vt:lpstr>
      <vt:lpstr>認知症対応型共同生活介護(50人)</vt:lpstr>
      <vt:lpstr>プルダウン・リスト</vt:lpstr>
      <vt:lpstr>'シフト記号表（勤務時間帯）'!【記載例】シフト記号</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2024-07-11T07:56:30Z</dcterms:created>
  <dcterms:modified xsi:type="dcterms:W3CDTF">2025-01-20T05:23:09Z</dcterms:modified>
</cp:coreProperties>
</file>