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20" sheetId="1" r:id="rId1"/>
  </sheets>
  <externalReferences>
    <externalReference r:id="rId4"/>
  </externalReference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<sst xmlns="http://schemas.openxmlformats.org/spreadsheetml/2006/main" count="43" uniqueCount="39">
  <si>
    <t>栄養   状態</t>
  </si>
  <si>
    <t xml:space="preserve"> 処置完了者</t>
  </si>
  <si>
    <t xml:space="preserve"> 未処置歯のある者</t>
  </si>
  <si>
    <t>資料　学校教育部保健給食課</t>
  </si>
  <si>
    <t>その他の歯・</t>
  </si>
  <si>
    <t>顎関節の異常</t>
  </si>
  <si>
    <t>歯列、咬合、</t>
  </si>
  <si>
    <t>口腔の疾病・異常</t>
  </si>
  <si>
    <r>
      <t>注：</t>
    </r>
    <r>
      <rPr>
        <sz val="12"/>
        <rFont val="ＭＳ Ｐ明朝"/>
        <family val="1"/>
      </rPr>
      <t>2 被患者率は、その科目の受診者の被患者率を表す</t>
    </r>
  </si>
  <si>
    <t>注：1 難聴は1・3年生が対象</t>
  </si>
  <si>
    <t>20．病名、男女別疾病状況（公立）</t>
  </si>
  <si>
    <t>（2010年7月）</t>
  </si>
  <si>
    <t>総数</t>
  </si>
  <si>
    <t>（単位　率％）</t>
  </si>
  <si>
    <t>病名</t>
  </si>
  <si>
    <t>男子</t>
  </si>
  <si>
    <t>女子</t>
  </si>
  <si>
    <t>被患者数</t>
  </si>
  <si>
    <t>被患者率</t>
  </si>
  <si>
    <t>栄養不良</t>
  </si>
  <si>
    <t>肥満傾向</t>
  </si>
  <si>
    <t>脊柱異常</t>
  </si>
  <si>
    <t>胸郭異常</t>
  </si>
  <si>
    <t>裸眼視力1.0未満の者</t>
  </si>
  <si>
    <t>伝染性眼疾患</t>
  </si>
  <si>
    <t>その他の眼疾患</t>
  </si>
  <si>
    <t>難聴</t>
  </si>
  <si>
    <t>耳疾患</t>
  </si>
  <si>
    <t>鼻・副鼻腔疾患</t>
  </si>
  <si>
    <t>咽喉頭疾患</t>
  </si>
  <si>
    <t>伝染性皮膚疾患</t>
  </si>
  <si>
    <t>アレルギー性皮膚疾患</t>
  </si>
  <si>
    <t>心臓疾患</t>
  </si>
  <si>
    <t>気管支喘息</t>
  </si>
  <si>
    <t>腎臓疾患</t>
  </si>
  <si>
    <t>その他の疾病・異常</t>
  </si>
  <si>
    <t>歯及び口腔の検査</t>
  </si>
  <si>
    <t>う歯</t>
  </si>
  <si>
    <t>歯周疾患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</si>
</sst>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0" xfId="22" applyFont="1">
      <alignment vertical="center"/>
      <protection/>
    </xf>
    <xf numFmtId="0" fontId="4" fillId="0" borderId="1" xfId="22" applyFont="1" applyBorder="1" applyAlignment="1">
      <alignment vertical="top"/>
      <protection/>
    </xf>
    <xf numFmtId="0" fontId="4" fillId="0" borderId="0" xfId="22" applyFont="1" applyAlignment="1">
      <alignment horizontal="right"/>
      <protection/>
    </xf>
    <xf numFmtId="0" fontId="4" fillId="0" borderId="2" xfId="22" applyFont="1" applyBorder="1">
      <alignment vertical="center"/>
      <protection/>
    </xf>
    <xf numFmtId="0" fontId="4" fillId="0" borderId="3" xfId="22" applyFont="1" applyBorder="1">
      <alignment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0" xfId="21" applyFont="1" applyBorder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0" xfId="22" applyFont="1" applyBorder="1" applyAlignment="1">
      <alignment vertical="top"/>
      <protection/>
    </xf>
    <xf numFmtId="186" fontId="4" fillId="0" borderId="0" xfId="21" applyNumberFormat="1" applyFont="1" applyAlignment="1">
      <alignment/>
      <protection/>
    </xf>
    <xf numFmtId="186" fontId="4" fillId="0" borderId="0" xfId="22" applyNumberFormat="1" applyFo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2" applyFont="1" applyFill="1">
      <alignment vertical="center"/>
      <protection/>
    </xf>
    <xf numFmtId="0" fontId="4" fillId="0" borderId="6" xfId="22" applyFont="1" applyBorder="1" applyAlignment="1">
      <alignment/>
      <protection/>
    </xf>
    <xf numFmtId="192" fontId="4" fillId="0" borderId="7" xfId="22" applyNumberFormat="1" applyFont="1" applyFill="1" applyBorder="1" applyAlignment="1">
      <alignment horizontal="right" vertical="center"/>
      <protection/>
    </xf>
    <xf numFmtId="192" fontId="4" fillId="0" borderId="0" xfId="22" applyNumberFormat="1" applyFont="1" applyFill="1" applyBorder="1" applyAlignment="1">
      <alignment horizontal="right" vertical="center"/>
      <protection/>
    </xf>
    <xf numFmtId="0" fontId="4" fillId="0" borderId="5" xfId="22" applyFont="1" applyBorder="1" applyAlignment="1">
      <alignment horizontal="distributed" vertical="center" indent="2"/>
      <protection/>
    </xf>
    <xf numFmtId="0" fontId="4" fillId="0" borderId="6" xfId="22" applyFont="1" applyBorder="1" applyAlignment="1">
      <alignment vertical="center"/>
      <protection/>
    </xf>
    <xf numFmtId="221" fontId="4" fillId="0" borderId="0" xfId="22" applyNumberFormat="1" applyFont="1" applyFill="1" applyBorder="1" applyAlignment="1">
      <alignment horizontal="right" vertical="center"/>
      <protection/>
    </xf>
    <xf numFmtId="0" fontId="4" fillId="0" borderId="5" xfId="22" applyFont="1" applyBorder="1" applyAlignment="1">
      <alignment vertical="center"/>
      <protection/>
    </xf>
    <xf numFmtId="0" fontId="4" fillId="0" borderId="5" xfId="0" applyFont="1" applyBorder="1" applyAlignment="1">
      <alignment vertical="center"/>
    </xf>
    <xf numFmtId="234" fontId="4" fillId="0" borderId="0" xfId="22" applyNumberFormat="1" applyFont="1" applyFill="1" applyBorder="1" applyAlignment="1">
      <alignment horizontal="right" vertical="center"/>
      <protection/>
    </xf>
    <xf numFmtId="0" fontId="5" fillId="0" borderId="0" xfId="21" applyFont="1" applyAlignment="1">
      <alignment/>
      <protection/>
    </xf>
    <xf numFmtId="192" fontId="4" fillId="0" borderId="7" xfId="22" applyNumberFormat="1" applyFont="1" applyFill="1" applyBorder="1" applyAlignment="1">
      <alignment horizontal="right" vertical="center"/>
      <protection/>
    </xf>
    <xf numFmtId="192" fontId="4" fillId="0" borderId="0" xfId="22" applyNumberFormat="1" applyFont="1" applyFill="1" applyBorder="1" applyAlignment="1">
      <alignment horizontal="right" vertical="center"/>
      <protection/>
    </xf>
    <xf numFmtId="221" fontId="4" fillId="0" borderId="0" xfId="22" applyNumberFormat="1" applyFont="1" applyFill="1" applyBorder="1" applyAlignment="1">
      <alignment horizontal="right" vertical="center"/>
      <protection/>
    </xf>
    <xf numFmtId="221" fontId="4" fillId="0" borderId="1" xfId="22" applyNumberFormat="1" applyFont="1" applyFill="1" applyBorder="1" applyAlignment="1">
      <alignment horizontal="right" vertical="center"/>
      <protection/>
    </xf>
    <xf numFmtId="0" fontId="4" fillId="0" borderId="3" xfId="22" applyFont="1" applyBorder="1" applyAlignment="1">
      <alignment horizontal="left" vertical="center"/>
      <protection/>
    </xf>
    <xf numFmtId="192" fontId="4" fillId="0" borderId="1" xfId="22" applyNumberFormat="1" applyFont="1" applyFill="1" applyBorder="1" applyAlignment="1">
      <alignment horizontal="right" vertical="center"/>
      <protection/>
    </xf>
    <xf numFmtId="192" fontId="4" fillId="0" borderId="8" xfId="22" applyNumberFormat="1" applyFont="1" applyFill="1" applyBorder="1" applyAlignment="1">
      <alignment horizontal="right" vertical="center"/>
      <protection/>
    </xf>
    <xf numFmtId="0" fontId="4" fillId="0" borderId="9" xfId="22" applyFont="1" applyBorder="1" applyAlignment="1">
      <alignment horizontal="left" indent="1"/>
      <protection/>
    </xf>
    <xf numFmtId="0" fontId="4" fillId="0" borderId="10" xfId="22" applyFont="1" applyBorder="1" applyAlignment="1">
      <alignment horizontal="left" indent="1"/>
      <protection/>
    </xf>
    <xf numFmtId="0" fontId="4" fillId="0" borderId="10" xfId="22" applyFont="1" applyBorder="1" applyAlignment="1">
      <alignment horizontal="center" vertical="center" textRotation="255" shrinkToFit="1"/>
      <protection/>
    </xf>
    <xf numFmtId="0" fontId="4" fillId="0" borderId="11" xfId="22" applyFont="1" applyBorder="1" applyAlignment="1">
      <alignment horizontal="center" vertical="center" textRotation="255" shrinkToFit="1"/>
      <protection/>
    </xf>
    <xf numFmtId="0" fontId="4" fillId="0" borderId="12" xfId="22" applyFont="1" applyBorder="1" applyAlignment="1">
      <alignment horizontal="center" vertical="center" textRotation="255" shrinkToFit="1"/>
      <protection/>
    </xf>
    <xf numFmtId="0" fontId="4" fillId="0" borderId="13" xfId="22" applyFont="1" applyBorder="1" applyAlignment="1">
      <alignment horizontal="left" vertical="top" indent="2" shrinkToFit="1"/>
      <protection/>
    </xf>
    <xf numFmtId="0" fontId="4" fillId="0" borderId="14" xfId="22" applyFont="1" applyBorder="1" applyAlignment="1">
      <alignment horizontal="left" vertical="top" indent="2" shrinkToFit="1"/>
      <protection/>
    </xf>
    <xf numFmtId="0" fontId="4" fillId="0" borderId="9" xfId="22" applyFont="1" applyBorder="1" applyAlignment="1">
      <alignment horizontal="left" wrapText="1" indent="1" shrinkToFit="1"/>
      <protection/>
    </xf>
    <xf numFmtId="0" fontId="4" fillId="0" borderId="10" xfId="22" applyFont="1" applyBorder="1" applyAlignment="1">
      <alignment horizontal="left" wrapText="1" indent="1" shrinkToFi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4" fillId="0" borderId="16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left" vertical="center" indent="1"/>
      <protection/>
    </xf>
    <xf numFmtId="0" fontId="4" fillId="0" borderId="17" xfId="22" applyFont="1" applyBorder="1" applyAlignment="1">
      <alignment horizontal="left" vertical="center" indent="1"/>
      <protection/>
    </xf>
    <xf numFmtId="0" fontId="4" fillId="0" borderId="8" xfId="22" applyFont="1" applyBorder="1" applyAlignment="1">
      <alignment horizontal="left" vertical="top" wrapText="1" indent="2" shrinkToFit="1"/>
      <protection/>
    </xf>
    <xf numFmtId="0" fontId="4" fillId="0" borderId="12" xfId="22" applyFont="1" applyBorder="1" applyAlignment="1">
      <alignment horizontal="left" vertical="top" wrapText="1" indent="2" shrinkToFit="1"/>
      <protection/>
    </xf>
    <xf numFmtId="0" fontId="4" fillId="0" borderId="6" xfId="22" applyFont="1" applyBorder="1" applyAlignment="1">
      <alignment horizontal="distributed" vertical="center" wrapText="1"/>
      <protection/>
    </xf>
    <xf numFmtId="0" fontId="4" fillId="0" borderId="10" xfId="22" applyFont="1" applyBorder="1" applyAlignment="1">
      <alignment horizontal="distributed" vertical="center" wrapText="1"/>
      <protection/>
    </xf>
    <xf numFmtId="0" fontId="4" fillId="0" borderId="2" xfId="22" applyFont="1" applyBorder="1" applyAlignment="1">
      <alignment horizontal="distributed" vertical="center" wrapText="1"/>
      <protection/>
    </xf>
    <xf numFmtId="0" fontId="4" fillId="0" borderId="14" xfId="22" applyFont="1" applyBorder="1" applyAlignment="1">
      <alignment horizontal="distributed" vertical="center" wrapText="1"/>
      <protection/>
    </xf>
    <xf numFmtId="0" fontId="4" fillId="0" borderId="18" xfId="22" applyFont="1" applyBorder="1" applyAlignment="1">
      <alignment horizontal="distributed" vertical="center"/>
      <protection/>
    </xf>
    <xf numFmtId="0" fontId="4" fillId="0" borderId="19" xfId="22" applyFont="1" applyBorder="1" applyAlignment="1">
      <alignment horizontal="distributed" vertical="center"/>
      <protection/>
    </xf>
    <xf numFmtId="0" fontId="4" fillId="0" borderId="17" xfId="22" applyFont="1" applyBorder="1" applyAlignment="1">
      <alignment horizontal="distributed" vertical="center"/>
      <protection/>
    </xf>
    <xf numFmtId="0" fontId="4" fillId="0" borderId="4" xfId="22" applyFont="1" applyBorder="1" applyAlignment="1">
      <alignment horizontal="distributed" vertical="center"/>
      <protection/>
    </xf>
    <xf numFmtId="0" fontId="4" fillId="0" borderId="20" xfId="22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10" xfId="21"/>
    <cellStyle name="標準_04.教育・文化～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N3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3" width="3.00390625" style="3" customWidth="1"/>
    <col min="4" max="4" width="18.875" style="3" customWidth="1"/>
    <col min="5" max="10" width="10.50390625" style="3" customWidth="1"/>
    <col min="11" max="16384" width="9.00390625" style="3" customWidth="1"/>
  </cols>
  <sheetData>
    <row r="1" spans="1:12" ht="17.25" customHeight="1">
      <c r="A1" s="3" t="s">
        <v>10</v>
      </c>
      <c r="K1" s="16"/>
      <c r="L1" s="16"/>
    </row>
    <row r="2" spans="2:10" ht="16.5" customHeight="1" thickBot="1">
      <c r="B2" s="3" t="s">
        <v>13</v>
      </c>
      <c r="J2" s="5" t="s">
        <v>11</v>
      </c>
    </row>
    <row r="3" spans="1:10" ht="18" customHeight="1">
      <c r="A3" s="53" t="s">
        <v>14</v>
      </c>
      <c r="B3" s="54"/>
      <c r="C3" s="54"/>
      <c r="D3" s="54"/>
      <c r="E3" s="54" t="s">
        <v>12</v>
      </c>
      <c r="F3" s="54"/>
      <c r="G3" s="54" t="s">
        <v>15</v>
      </c>
      <c r="H3" s="54"/>
      <c r="I3" s="54" t="s">
        <v>16</v>
      </c>
      <c r="J3" s="57"/>
    </row>
    <row r="4" spans="1:10" ht="18" customHeight="1">
      <c r="A4" s="55"/>
      <c r="B4" s="56"/>
      <c r="C4" s="56"/>
      <c r="D4" s="56"/>
      <c r="E4" s="8" t="s">
        <v>17</v>
      </c>
      <c r="F4" s="8" t="s">
        <v>18</v>
      </c>
      <c r="G4" s="8" t="s">
        <v>17</v>
      </c>
      <c r="H4" s="8" t="s">
        <v>18</v>
      </c>
      <c r="I4" s="8" t="s">
        <v>17</v>
      </c>
      <c r="J4" s="9" t="s">
        <v>18</v>
      </c>
    </row>
    <row r="5" spans="1:10" ht="18" customHeight="1">
      <c r="A5" s="17">
        <v>1</v>
      </c>
      <c r="B5" s="49" t="s">
        <v>0</v>
      </c>
      <c r="C5" s="50"/>
      <c r="D5" s="20" t="s">
        <v>19</v>
      </c>
      <c r="E5" s="18">
        <f aca="true" t="shared" si="0" ref="E5:E25">G5+I5</f>
        <v>2</v>
      </c>
      <c r="F5" s="22">
        <f>E5/9388*100</f>
        <v>0.021303792074989347</v>
      </c>
      <c r="G5" s="19">
        <v>1</v>
      </c>
      <c r="H5" s="22">
        <f>G5/4849*100</f>
        <v>0.02062280882656218</v>
      </c>
      <c r="I5" s="19">
        <v>1</v>
      </c>
      <c r="J5" s="22">
        <f>I5/4539*100</f>
        <v>0.02203128442388191</v>
      </c>
    </row>
    <row r="6" spans="1:10" ht="18" customHeight="1">
      <c r="A6" s="6"/>
      <c r="B6" s="51"/>
      <c r="C6" s="52"/>
      <c r="D6" s="20" t="s">
        <v>20</v>
      </c>
      <c r="E6" s="18">
        <f t="shared" si="0"/>
        <v>80</v>
      </c>
      <c r="F6" s="22">
        <f>E6/9388*100</f>
        <v>0.8521516829995739</v>
      </c>
      <c r="G6" s="19">
        <v>63</v>
      </c>
      <c r="H6" s="22">
        <f>G6/4849*100</f>
        <v>1.2992369560734174</v>
      </c>
      <c r="I6" s="19">
        <v>17</v>
      </c>
      <c r="J6" s="22">
        <f>I6/4539*100</f>
        <v>0.37453183520599254</v>
      </c>
    </row>
    <row r="7" spans="1:10" ht="18" customHeight="1">
      <c r="A7" s="7">
        <v>2</v>
      </c>
      <c r="B7" s="31" t="s">
        <v>21</v>
      </c>
      <c r="C7" s="31"/>
      <c r="D7" s="31"/>
      <c r="E7" s="18">
        <f t="shared" si="0"/>
        <v>39</v>
      </c>
      <c r="F7" s="22">
        <f>E7/9388*100</f>
        <v>0.41542394546229233</v>
      </c>
      <c r="G7" s="19">
        <v>12</v>
      </c>
      <c r="H7" s="22">
        <f>G7/4849*100</f>
        <v>0.24747370591874612</v>
      </c>
      <c r="I7" s="19">
        <v>27</v>
      </c>
      <c r="J7" s="22">
        <f>I7/4539*100</f>
        <v>0.5948446794448117</v>
      </c>
    </row>
    <row r="8" spans="1:10" ht="18" customHeight="1">
      <c r="A8" s="7">
        <v>3</v>
      </c>
      <c r="B8" s="31" t="s">
        <v>22</v>
      </c>
      <c r="C8" s="31"/>
      <c r="D8" s="31"/>
      <c r="E8" s="18">
        <f t="shared" si="0"/>
        <v>26</v>
      </c>
      <c r="F8" s="22">
        <f>E8/9388*100</f>
        <v>0.27694929697486154</v>
      </c>
      <c r="G8" s="19">
        <v>21</v>
      </c>
      <c r="H8" s="22">
        <f>G8/4849*100</f>
        <v>0.4330789853578057</v>
      </c>
      <c r="I8" s="19">
        <v>5</v>
      </c>
      <c r="J8" s="22">
        <f>I8/4539*100</f>
        <v>0.11015642211940956</v>
      </c>
    </row>
    <row r="9" spans="1:10" ht="18" customHeight="1">
      <c r="A9" s="7">
        <v>4</v>
      </c>
      <c r="B9" s="31" t="s">
        <v>23</v>
      </c>
      <c r="C9" s="31"/>
      <c r="D9" s="31"/>
      <c r="E9" s="18">
        <f t="shared" si="0"/>
        <v>4671</v>
      </c>
      <c r="F9" s="22">
        <f>E9/8926*100</f>
        <v>52.330271118082</v>
      </c>
      <c r="G9" s="19">
        <v>2225</v>
      </c>
      <c r="H9" s="22">
        <f>G9/4690*100</f>
        <v>47.44136460554371</v>
      </c>
      <c r="I9" s="19">
        <v>2446</v>
      </c>
      <c r="J9" s="22">
        <f>I9/4236*100</f>
        <v>57.743153918791315</v>
      </c>
    </row>
    <row r="10" spans="1:10" ht="18" customHeight="1">
      <c r="A10" s="7">
        <v>5</v>
      </c>
      <c r="B10" s="31" t="s">
        <v>24</v>
      </c>
      <c r="C10" s="31"/>
      <c r="D10" s="31"/>
      <c r="E10" s="18">
        <f t="shared" si="0"/>
        <v>0</v>
      </c>
      <c r="F10" s="25">
        <f>E10/9360*100</f>
        <v>0</v>
      </c>
      <c r="G10" s="19">
        <v>0</v>
      </c>
      <c r="H10" s="25">
        <f>G10/4823*100</f>
        <v>0</v>
      </c>
      <c r="I10" s="19">
        <v>0</v>
      </c>
      <c r="J10" s="25">
        <f>I10/4537*100</f>
        <v>0</v>
      </c>
    </row>
    <row r="11" spans="1:10" ht="18" customHeight="1">
      <c r="A11" s="7">
        <v>6</v>
      </c>
      <c r="B11" s="31" t="s">
        <v>25</v>
      </c>
      <c r="C11" s="31"/>
      <c r="D11" s="31"/>
      <c r="E11" s="18">
        <f t="shared" si="0"/>
        <v>82</v>
      </c>
      <c r="F11" s="22">
        <f>E11/9360*100</f>
        <v>0.8760683760683761</v>
      </c>
      <c r="G11" s="19">
        <v>48</v>
      </c>
      <c r="H11" s="22">
        <f>G11/4823*100</f>
        <v>0.9952311839104291</v>
      </c>
      <c r="I11" s="19">
        <v>34</v>
      </c>
      <c r="J11" s="22">
        <f>I11/4537*100</f>
        <v>0.7493938726030417</v>
      </c>
    </row>
    <row r="12" spans="1:10" ht="18" customHeight="1">
      <c r="A12" s="7">
        <v>7</v>
      </c>
      <c r="B12" s="31" t="s">
        <v>26</v>
      </c>
      <c r="C12" s="31"/>
      <c r="D12" s="31"/>
      <c r="E12" s="18">
        <f t="shared" si="0"/>
        <v>56</v>
      </c>
      <c r="F12" s="22">
        <f>E12/6397*100</f>
        <v>0.8754103486009067</v>
      </c>
      <c r="G12" s="19">
        <v>27</v>
      </c>
      <c r="H12" s="22">
        <f>G12/3291*100</f>
        <v>0.8204193254329991</v>
      </c>
      <c r="I12" s="19">
        <v>29</v>
      </c>
      <c r="J12" s="22">
        <f>I12/3106*100</f>
        <v>0.9336767546683838</v>
      </c>
    </row>
    <row r="13" spans="1:10" ht="18" customHeight="1">
      <c r="A13" s="7">
        <v>8</v>
      </c>
      <c r="B13" s="31" t="s">
        <v>27</v>
      </c>
      <c r="C13" s="31"/>
      <c r="D13" s="31"/>
      <c r="E13" s="18">
        <f t="shared" si="0"/>
        <v>562</v>
      </c>
      <c r="F13" s="22">
        <f>E13/9332*100</f>
        <v>6.022288898414059</v>
      </c>
      <c r="G13" s="19">
        <v>347</v>
      </c>
      <c r="H13" s="22">
        <f>G13/4808*100</f>
        <v>7.217138103161398</v>
      </c>
      <c r="I13" s="19">
        <v>215</v>
      </c>
      <c r="J13" s="22">
        <f>I13/4524*100</f>
        <v>4.752431476569408</v>
      </c>
    </row>
    <row r="14" spans="1:10" ht="18" customHeight="1">
      <c r="A14" s="7">
        <v>9</v>
      </c>
      <c r="B14" s="31" t="s">
        <v>28</v>
      </c>
      <c r="C14" s="31"/>
      <c r="D14" s="31"/>
      <c r="E14" s="18">
        <f t="shared" si="0"/>
        <v>272</v>
      </c>
      <c r="F14" s="22">
        <f>E14/9332*100</f>
        <v>2.914702100300043</v>
      </c>
      <c r="G14" s="19">
        <v>175</v>
      </c>
      <c r="H14" s="22">
        <f>G14/4808*100</f>
        <v>3.639767054908486</v>
      </c>
      <c r="I14" s="19">
        <v>97</v>
      </c>
      <c r="J14" s="22">
        <f>I14/4524*100</f>
        <v>2.1441202475685235</v>
      </c>
    </row>
    <row r="15" spans="1:10" ht="18" customHeight="1">
      <c r="A15" s="7">
        <v>10</v>
      </c>
      <c r="B15" s="31" t="s">
        <v>29</v>
      </c>
      <c r="C15" s="31"/>
      <c r="D15" s="31"/>
      <c r="E15" s="18">
        <f t="shared" si="0"/>
        <v>13</v>
      </c>
      <c r="F15" s="22">
        <f>E15/9332*100</f>
        <v>0.1393056150878697</v>
      </c>
      <c r="G15" s="19">
        <v>5</v>
      </c>
      <c r="H15" s="22">
        <f>G15/4808*100</f>
        <v>0.10399334442595673</v>
      </c>
      <c r="I15" s="19">
        <v>8</v>
      </c>
      <c r="J15" s="22">
        <f>I15/4524*100</f>
        <v>0.17683465959328026</v>
      </c>
    </row>
    <row r="16" spans="1:10" ht="18" customHeight="1">
      <c r="A16" s="7">
        <v>11</v>
      </c>
      <c r="B16" s="31" t="s">
        <v>30</v>
      </c>
      <c r="C16" s="31"/>
      <c r="D16" s="31"/>
      <c r="E16" s="18">
        <f t="shared" si="0"/>
        <v>0</v>
      </c>
      <c r="F16" s="25">
        <f>E16/9388*100</f>
        <v>0</v>
      </c>
      <c r="G16" s="19">
        <v>0</v>
      </c>
      <c r="H16" s="25">
        <f>G16/4849*100</f>
        <v>0</v>
      </c>
      <c r="I16" s="19">
        <v>0</v>
      </c>
      <c r="J16" s="25">
        <f>I16/4539*100</f>
        <v>0</v>
      </c>
    </row>
    <row r="17" spans="1:10" ht="18" customHeight="1">
      <c r="A17" s="7">
        <v>12</v>
      </c>
      <c r="B17" s="31" t="s">
        <v>31</v>
      </c>
      <c r="C17" s="31"/>
      <c r="D17" s="31"/>
      <c r="E17" s="18">
        <f t="shared" si="0"/>
        <v>486</v>
      </c>
      <c r="F17" s="22">
        <f>E17/9388*100</f>
        <v>5.176821474222412</v>
      </c>
      <c r="G17" s="19">
        <v>255</v>
      </c>
      <c r="H17" s="22">
        <f>G17/4849*100</f>
        <v>5.258816250773355</v>
      </c>
      <c r="I17" s="19">
        <v>231</v>
      </c>
      <c r="J17" s="22">
        <f>I17/4539*100</f>
        <v>5.089226701916721</v>
      </c>
    </row>
    <row r="18" spans="1:10" ht="18" customHeight="1">
      <c r="A18" s="7">
        <v>13</v>
      </c>
      <c r="B18" s="31" t="s">
        <v>32</v>
      </c>
      <c r="C18" s="31"/>
      <c r="D18" s="31"/>
      <c r="E18" s="18">
        <f t="shared" si="0"/>
        <v>65</v>
      </c>
      <c r="F18" s="22">
        <f>E18/3250*100</f>
        <v>2</v>
      </c>
      <c r="G18" s="19">
        <v>38</v>
      </c>
      <c r="H18" s="22">
        <f>G18/1663*100</f>
        <v>2.285027059530968</v>
      </c>
      <c r="I18" s="19">
        <v>27</v>
      </c>
      <c r="J18" s="22">
        <f>I18/1587*100</f>
        <v>1.7013232514177694</v>
      </c>
    </row>
    <row r="19" spans="1:10" ht="18" customHeight="1">
      <c r="A19" s="7">
        <v>14</v>
      </c>
      <c r="B19" s="31" t="s">
        <v>33</v>
      </c>
      <c r="C19" s="31"/>
      <c r="D19" s="31"/>
      <c r="E19" s="18">
        <f t="shared" si="0"/>
        <v>490</v>
      </c>
      <c r="F19" s="22">
        <f>E19/9388*100</f>
        <v>5.21942905837239</v>
      </c>
      <c r="G19" s="19">
        <v>297</v>
      </c>
      <c r="H19" s="22">
        <f>G19/4849*100</f>
        <v>6.1249742214889675</v>
      </c>
      <c r="I19" s="19">
        <v>193</v>
      </c>
      <c r="J19" s="22">
        <f>I19/4539*100</f>
        <v>4.2520378938092085</v>
      </c>
    </row>
    <row r="20" spans="1:10" ht="18" customHeight="1">
      <c r="A20" s="7">
        <v>15</v>
      </c>
      <c r="B20" s="31" t="s">
        <v>34</v>
      </c>
      <c r="C20" s="31"/>
      <c r="D20" s="31"/>
      <c r="E20" s="18">
        <f t="shared" si="0"/>
        <v>16</v>
      </c>
      <c r="F20" s="22">
        <f>E20/9388*100</f>
        <v>0.17043033659991477</v>
      </c>
      <c r="G20" s="19">
        <v>9</v>
      </c>
      <c r="H20" s="22">
        <f>G20/4849*100</f>
        <v>0.1856052794390596</v>
      </c>
      <c r="I20" s="19">
        <v>7</v>
      </c>
      <c r="J20" s="22">
        <f>I20/4539*100</f>
        <v>0.15421899096717337</v>
      </c>
    </row>
    <row r="21" spans="1:14" ht="18" customHeight="1">
      <c r="A21" s="7">
        <v>16</v>
      </c>
      <c r="B21" s="31" t="s">
        <v>35</v>
      </c>
      <c r="C21" s="31"/>
      <c r="D21" s="31"/>
      <c r="E21" s="18">
        <f t="shared" si="0"/>
        <v>99</v>
      </c>
      <c r="F21" s="22">
        <f>E21/9388*100</f>
        <v>1.0545377077119726</v>
      </c>
      <c r="G21" s="19">
        <v>61</v>
      </c>
      <c r="H21" s="22">
        <f>G21/4849*100</f>
        <v>1.2579913384202928</v>
      </c>
      <c r="I21" s="19">
        <v>38</v>
      </c>
      <c r="J21" s="22">
        <f>I21/4539*100</f>
        <v>0.8371888081075127</v>
      </c>
      <c r="N21" s="14"/>
    </row>
    <row r="22" spans="1:14" ht="18" customHeight="1">
      <c r="A22" s="21">
        <v>17</v>
      </c>
      <c r="B22" s="36" t="s">
        <v>36</v>
      </c>
      <c r="C22" s="43" t="s">
        <v>37</v>
      </c>
      <c r="D22" s="23" t="s">
        <v>1</v>
      </c>
      <c r="E22" s="18">
        <f t="shared" si="0"/>
        <v>2467</v>
      </c>
      <c r="F22" s="22">
        <f>E22/9407*100</f>
        <v>26.225151482938237</v>
      </c>
      <c r="G22" s="19">
        <v>1198</v>
      </c>
      <c r="H22" s="22">
        <f>G22/4847*100</f>
        <v>24.71631937280792</v>
      </c>
      <c r="I22" s="19">
        <v>1269</v>
      </c>
      <c r="J22" s="22">
        <f>I22/4560*100</f>
        <v>27.828947368421055</v>
      </c>
      <c r="N22" s="14"/>
    </row>
    <row r="23" spans="1:14" ht="18" customHeight="1">
      <c r="A23" s="12"/>
      <c r="B23" s="37"/>
      <c r="C23" s="44"/>
      <c r="D23" s="24" t="s">
        <v>2</v>
      </c>
      <c r="E23" s="18">
        <f t="shared" si="0"/>
        <v>2143</v>
      </c>
      <c r="F23" s="22">
        <f>E23/9407*100</f>
        <v>22.780907834591265</v>
      </c>
      <c r="G23" s="19">
        <v>1101</v>
      </c>
      <c r="H23" s="22">
        <f>G23/4847*100</f>
        <v>22.715081493707448</v>
      </c>
      <c r="I23" s="19">
        <v>1042</v>
      </c>
      <c r="J23" s="22">
        <f>I23/4560*100</f>
        <v>22.850877192982455</v>
      </c>
      <c r="N23" s="14"/>
    </row>
    <row r="24" spans="1:14" ht="18" customHeight="1">
      <c r="A24" s="12"/>
      <c r="B24" s="37"/>
      <c r="C24" s="45" t="s">
        <v>38</v>
      </c>
      <c r="D24" s="46"/>
      <c r="E24" s="18">
        <f t="shared" si="0"/>
        <v>282</v>
      </c>
      <c r="F24" s="22">
        <f>E24/9407*100</f>
        <v>2.997767619857553</v>
      </c>
      <c r="G24" s="19">
        <v>190</v>
      </c>
      <c r="H24" s="22">
        <f>G24/4847*100</f>
        <v>3.9199504848359807</v>
      </c>
      <c r="I24" s="19">
        <v>92</v>
      </c>
      <c r="J24" s="22">
        <f>I24/4560*100</f>
        <v>2.017543859649123</v>
      </c>
      <c r="N24" s="14"/>
    </row>
    <row r="25" spans="1:14" ht="18" customHeight="1">
      <c r="A25" s="12"/>
      <c r="B25" s="37"/>
      <c r="C25" s="34" t="s">
        <v>6</v>
      </c>
      <c r="D25" s="35"/>
      <c r="E25" s="27">
        <f t="shared" si="0"/>
        <v>356</v>
      </c>
      <c r="F25" s="29">
        <f>E25/9407*100</f>
        <v>3.7844158605293927</v>
      </c>
      <c r="G25" s="28">
        <v>197</v>
      </c>
      <c r="H25" s="29">
        <f>G25/4847*100</f>
        <v>4.064369713224675</v>
      </c>
      <c r="I25" s="28">
        <v>159</v>
      </c>
      <c r="J25" s="29">
        <f>I25/4560*100</f>
        <v>3.4868421052631575</v>
      </c>
      <c r="N25" s="14"/>
    </row>
    <row r="26" spans="1:10" ht="18" customHeight="1">
      <c r="A26" s="12"/>
      <c r="B26" s="37"/>
      <c r="C26" s="39" t="s">
        <v>5</v>
      </c>
      <c r="D26" s="40"/>
      <c r="E26" s="27"/>
      <c r="F26" s="29"/>
      <c r="G26" s="28"/>
      <c r="H26" s="29"/>
      <c r="I26" s="28"/>
      <c r="J26" s="29"/>
    </row>
    <row r="27" spans="1:10" ht="18" customHeight="1" thickBot="1">
      <c r="A27" s="12"/>
      <c r="B27" s="37"/>
      <c r="C27" s="41" t="s">
        <v>4</v>
      </c>
      <c r="D27" s="42"/>
      <c r="E27" s="27">
        <f>G27+I27</f>
        <v>39</v>
      </c>
      <c r="F27" s="30">
        <f>E27/9407*100</f>
        <v>0.41458488359732115</v>
      </c>
      <c r="G27" s="28">
        <v>23</v>
      </c>
      <c r="H27" s="30">
        <f>G27/4847*100</f>
        <v>0.4745203218485661</v>
      </c>
      <c r="I27" s="28">
        <v>16</v>
      </c>
      <c r="J27" s="30">
        <f>I27/4560*100</f>
        <v>0.3508771929824561</v>
      </c>
    </row>
    <row r="28" spans="1:10" ht="18.75" customHeight="1" thickBot="1">
      <c r="A28" s="4"/>
      <c r="B28" s="38"/>
      <c r="C28" s="47" t="s">
        <v>7</v>
      </c>
      <c r="D28" s="48"/>
      <c r="E28" s="33"/>
      <c r="F28" s="30"/>
      <c r="G28" s="32"/>
      <c r="H28" s="30"/>
      <c r="I28" s="32"/>
      <c r="J28" s="30"/>
    </row>
    <row r="29" spans="1:10" s="1" customFormat="1" ht="18.75" customHeight="1">
      <c r="A29" s="2" t="s">
        <v>9</v>
      </c>
      <c r="C29" s="2"/>
      <c r="D29" s="2"/>
      <c r="E29" s="2"/>
      <c r="F29" s="2"/>
      <c r="G29" s="2"/>
      <c r="H29" s="2"/>
      <c r="I29" s="2"/>
      <c r="J29" s="15" t="s">
        <v>3</v>
      </c>
    </row>
    <row r="30" spans="1:10" s="1" customFormat="1" ht="17.25" customHeight="1">
      <c r="A30" s="26" t="s">
        <v>8</v>
      </c>
      <c r="E30" s="2"/>
      <c r="F30" s="11"/>
      <c r="G30" s="13"/>
      <c r="H30" s="2"/>
      <c r="I30" s="2"/>
      <c r="J30" s="10"/>
    </row>
  </sheetData>
  <mergeCells count="39">
    <mergeCell ref="A3:D4"/>
    <mergeCell ref="E3:F3"/>
    <mergeCell ref="G3:H3"/>
    <mergeCell ref="I3:J3"/>
    <mergeCell ref="B9:D9"/>
    <mergeCell ref="B10:D10"/>
    <mergeCell ref="B11:D11"/>
    <mergeCell ref="B5:C6"/>
    <mergeCell ref="B7:D7"/>
    <mergeCell ref="B8:D8"/>
    <mergeCell ref="B12:D12"/>
    <mergeCell ref="B13:D13"/>
    <mergeCell ref="B14:D14"/>
    <mergeCell ref="B15:D15"/>
    <mergeCell ref="B16:D16"/>
    <mergeCell ref="B17:D17"/>
    <mergeCell ref="B18:D18"/>
    <mergeCell ref="B19:D19"/>
    <mergeCell ref="B22:B28"/>
    <mergeCell ref="C26:D26"/>
    <mergeCell ref="C27:D27"/>
    <mergeCell ref="C22:C23"/>
    <mergeCell ref="C24:D24"/>
    <mergeCell ref="C28:D28"/>
    <mergeCell ref="J27:J28"/>
    <mergeCell ref="H27:H28"/>
    <mergeCell ref="F27:F28"/>
    <mergeCell ref="B20:D20"/>
    <mergeCell ref="B21:D21"/>
    <mergeCell ref="I27:I28"/>
    <mergeCell ref="G27:G28"/>
    <mergeCell ref="E27:E28"/>
    <mergeCell ref="C25:D25"/>
    <mergeCell ref="J25:J26"/>
    <mergeCell ref="E25:E26"/>
    <mergeCell ref="I25:I26"/>
    <mergeCell ref="H25:H26"/>
    <mergeCell ref="G25:G26"/>
    <mergeCell ref="F25:F26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2011-08-02T07:52:31Z</dcterms:modified>
  <cp:category/>
  <cp:version/>
  <cp:contentType/>
  <cp:contentStatus/>
</cp:coreProperties>
</file>